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agnalespec-my.sharepoint.com/personal/lady_correa_ane_gov_co/Documents/ANE 2025 COORDINACIÓN/1 Presupuesto/Informes Comisiones Económicas Cuartas y Terceras de Cámara y Senado/202509 2do Cuatrimestre 2025/"/>
    </mc:Choice>
  </mc:AlternateContent>
  <xr:revisionPtr revIDLastSave="296" documentId="8_{32632D8D-F0A1-4A99-BAB3-B7503843DF85}" xr6:coauthVersionLast="47" xr6:coauthVersionMax="47" xr10:uidLastSave="{F62F79B0-DC98-4E8C-B79A-E46A181313FD}"/>
  <bookViews>
    <workbookView xWindow="-120" yWindow="-120" windowWidth="29040" windowHeight="15720" xr2:uid="{5A540B85-90B5-4542-AFE6-75D2731BD568}"/>
  </bookViews>
  <sheets>
    <sheet name="Ejecución Consol Ppto Total ANE" sheetId="18" r:id="rId1"/>
    <sheet name="Ejecución Ppto Funcionamiento" sheetId="22" r:id="rId2"/>
    <sheet name="Ejecución Ppto Inversión" sheetId="23" r:id="rId3"/>
  </sheets>
  <externalReferences>
    <externalReference r:id="rId4"/>
    <externalReference r:id="rId5"/>
  </externalReferences>
  <definedNames>
    <definedName name="_xlnm._FilterDatabase" localSheetId="0" hidden="1">'Ejecución Consol Ppto Total ANE'!$B$6:$M$82</definedName>
    <definedName name="_xlnm._FilterDatabase" localSheetId="1" hidden="1">'Ejecución Ppto Funcionamiento'!$B$6:$M$73</definedName>
    <definedName name="_xlnm._FilterDatabase" localSheetId="2" hidden="1">'Ejecución Ppto Inversión'!$B$6:$M$17</definedName>
    <definedName name="ÁREA">[1]Listas!$A$2:$A$20</definedName>
    <definedName name="CONVENIOS">'[2]BASE DE DATOS'!$C$3:$C$9</definedName>
    <definedName name="TIPO">'[2]BASE DE DATOS'!$B$3:$B$22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2" i="18" l="1"/>
  <c r="C72" i="18"/>
  <c r="C62" i="18"/>
  <c r="C26" i="18"/>
  <c r="C8" i="18"/>
  <c r="L77" i="18"/>
  <c r="K77" i="18"/>
  <c r="I77" i="18"/>
  <c r="H77" i="18"/>
  <c r="F77" i="18"/>
  <c r="E77" i="18"/>
  <c r="L76" i="18"/>
  <c r="K76" i="18"/>
  <c r="I76" i="18"/>
  <c r="H76" i="18"/>
  <c r="F76" i="18"/>
  <c r="E76" i="18"/>
  <c r="J75" i="18"/>
  <c r="K75" i="18" s="1"/>
  <c r="G75" i="18"/>
  <c r="H75" i="18" s="1"/>
  <c r="D75" i="18"/>
  <c r="C75" i="18"/>
  <c r="L74" i="18"/>
  <c r="K74" i="18"/>
  <c r="I74" i="18"/>
  <c r="H74" i="18"/>
  <c r="F74" i="18"/>
  <c r="E74" i="18"/>
  <c r="L73" i="18"/>
  <c r="K73" i="18"/>
  <c r="I73" i="18"/>
  <c r="H73" i="18"/>
  <c r="F73" i="18"/>
  <c r="E73" i="18"/>
  <c r="J72" i="18"/>
  <c r="G72" i="18"/>
  <c r="L69" i="18"/>
  <c r="K69" i="18"/>
  <c r="I69" i="18"/>
  <c r="H69" i="18"/>
  <c r="F69" i="18"/>
  <c r="E69" i="18"/>
  <c r="L68" i="18"/>
  <c r="K68" i="18"/>
  <c r="I68" i="18"/>
  <c r="H68" i="18"/>
  <c r="F68" i="18"/>
  <c r="E68" i="18"/>
  <c r="J67" i="18"/>
  <c r="G67" i="18"/>
  <c r="D67" i="18"/>
  <c r="C67" i="18"/>
  <c r="L66" i="18"/>
  <c r="K66" i="18"/>
  <c r="I66" i="18"/>
  <c r="H66" i="18"/>
  <c r="F66" i="18"/>
  <c r="E66" i="18"/>
  <c r="L65" i="18"/>
  <c r="K65" i="18"/>
  <c r="I65" i="18"/>
  <c r="H65" i="18"/>
  <c r="F65" i="18"/>
  <c r="E65" i="18"/>
  <c r="L64" i="18"/>
  <c r="K64" i="18"/>
  <c r="I64" i="18"/>
  <c r="H64" i="18"/>
  <c r="F64" i="18"/>
  <c r="E64" i="18"/>
  <c r="L63" i="18"/>
  <c r="K63" i="18"/>
  <c r="I63" i="18"/>
  <c r="H63" i="18"/>
  <c r="F63" i="18"/>
  <c r="E63" i="18"/>
  <c r="J62" i="18"/>
  <c r="K62" i="18" s="1"/>
  <c r="G62" i="18"/>
  <c r="H62" i="18" s="1"/>
  <c r="D62" i="18"/>
  <c r="L61" i="18"/>
  <c r="K61" i="18"/>
  <c r="I61" i="18"/>
  <c r="H61" i="18"/>
  <c r="F61" i="18"/>
  <c r="E61" i="18"/>
  <c r="L60" i="18"/>
  <c r="K60" i="18"/>
  <c r="I60" i="18"/>
  <c r="H60" i="18"/>
  <c r="F60" i="18"/>
  <c r="E60" i="18"/>
  <c r="L59" i="18"/>
  <c r="K59" i="18"/>
  <c r="I59" i="18"/>
  <c r="H59" i="18"/>
  <c r="F59" i="18"/>
  <c r="E59" i="18"/>
  <c r="L58" i="18"/>
  <c r="K58" i="18"/>
  <c r="I58" i="18"/>
  <c r="H58" i="18"/>
  <c r="F58" i="18"/>
  <c r="E58" i="18"/>
  <c r="L57" i="18"/>
  <c r="K57" i="18"/>
  <c r="I57" i="18"/>
  <c r="H57" i="18"/>
  <c r="F57" i="18"/>
  <c r="E57" i="18"/>
  <c r="L56" i="18"/>
  <c r="K56" i="18"/>
  <c r="I56" i="18"/>
  <c r="H56" i="18"/>
  <c r="F56" i="18"/>
  <c r="E56" i="18"/>
  <c r="L55" i="18"/>
  <c r="K55" i="18"/>
  <c r="I55" i="18"/>
  <c r="H55" i="18"/>
  <c r="F55" i="18"/>
  <c r="E55" i="18"/>
  <c r="L54" i="18"/>
  <c r="K54" i="18"/>
  <c r="I54" i="18"/>
  <c r="H54" i="18"/>
  <c r="F54" i="18"/>
  <c r="E54" i="18"/>
  <c r="L53" i="18"/>
  <c r="K53" i="18"/>
  <c r="I53" i="18"/>
  <c r="H53" i="18"/>
  <c r="F53" i="18"/>
  <c r="E53" i="18"/>
  <c r="L52" i="18"/>
  <c r="K52" i="18"/>
  <c r="I52" i="18"/>
  <c r="H52" i="18"/>
  <c r="F52" i="18"/>
  <c r="E52" i="18"/>
  <c r="L51" i="18"/>
  <c r="K51" i="18"/>
  <c r="I51" i="18"/>
  <c r="H51" i="18"/>
  <c r="F51" i="18"/>
  <c r="E51" i="18"/>
  <c r="L50" i="18"/>
  <c r="K50" i="18"/>
  <c r="I50" i="18"/>
  <c r="H50" i="18"/>
  <c r="F50" i="18"/>
  <c r="E50" i="18"/>
  <c r="L49" i="18"/>
  <c r="K49" i="18"/>
  <c r="I49" i="18"/>
  <c r="H49" i="18"/>
  <c r="F49" i="18"/>
  <c r="E49" i="18"/>
  <c r="L48" i="18"/>
  <c r="K48" i="18"/>
  <c r="I48" i="18"/>
  <c r="H48" i="18"/>
  <c r="F48" i="18"/>
  <c r="E48" i="18"/>
  <c r="L47" i="18"/>
  <c r="K47" i="18"/>
  <c r="I47" i="18"/>
  <c r="H47" i="18"/>
  <c r="F47" i="18"/>
  <c r="E47" i="18"/>
  <c r="L46" i="18"/>
  <c r="K46" i="18"/>
  <c r="I46" i="18"/>
  <c r="H46" i="18"/>
  <c r="F46" i="18"/>
  <c r="E46" i="18"/>
  <c r="L45" i="18"/>
  <c r="K45" i="18"/>
  <c r="I45" i="18"/>
  <c r="H45" i="18"/>
  <c r="F45" i="18"/>
  <c r="E45" i="18"/>
  <c r="L44" i="18"/>
  <c r="K44" i="18"/>
  <c r="I44" i="18"/>
  <c r="H44" i="18"/>
  <c r="F44" i="18"/>
  <c r="E44" i="18"/>
  <c r="L43" i="18"/>
  <c r="K43" i="18"/>
  <c r="I43" i="18"/>
  <c r="H43" i="18"/>
  <c r="F43" i="18"/>
  <c r="E43" i="18"/>
  <c r="L42" i="18"/>
  <c r="K42" i="18"/>
  <c r="L41" i="18"/>
  <c r="K41" i="18"/>
  <c r="L40" i="18"/>
  <c r="K40" i="18"/>
  <c r="I40" i="18"/>
  <c r="H40" i="18"/>
  <c r="F40" i="18"/>
  <c r="E40" i="18"/>
  <c r="L39" i="18"/>
  <c r="K39" i="18"/>
  <c r="L38" i="18"/>
  <c r="K38" i="18"/>
  <c r="I38" i="18"/>
  <c r="H38" i="18"/>
  <c r="F38" i="18"/>
  <c r="E38" i="18"/>
  <c r="L37" i="18"/>
  <c r="K37" i="18"/>
  <c r="I37" i="18"/>
  <c r="H37" i="18"/>
  <c r="F37" i="18"/>
  <c r="E37" i="18"/>
  <c r="L36" i="18"/>
  <c r="K36" i="18"/>
  <c r="I36" i="18"/>
  <c r="H36" i="18"/>
  <c r="F36" i="18"/>
  <c r="E36" i="18"/>
  <c r="L35" i="18"/>
  <c r="K35" i="18"/>
  <c r="I35" i="18"/>
  <c r="H35" i="18"/>
  <c r="F35" i="18"/>
  <c r="E35" i="18"/>
  <c r="J34" i="18"/>
  <c r="L34" i="18" s="1"/>
  <c r="G34" i="18"/>
  <c r="D34" i="18"/>
  <c r="C34" i="18"/>
  <c r="I34" i="18" s="1"/>
  <c r="L33" i="18"/>
  <c r="I33" i="18"/>
  <c r="E33" i="18"/>
  <c r="L32" i="18"/>
  <c r="K32" i="18"/>
  <c r="I32" i="18"/>
  <c r="H32" i="18"/>
  <c r="F32" i="18"/>
  <c r="E32" i="18"/>
  <c r="L31" i="18"/>
  <c r="K31" i="18"/>
  <c r="I31" i="18"/>
  <c r="H31" i="18"/>
  <c r="F31" i="18"/>
  <c r="E31" i="18"/>
  <c r="L30" i="18"/>
  <c r="K30" i="18"/>
  <c r="I30" i="18"/>
  <c r="H30" i="18"/>
  <c r="F30" i="18"/>
  <c r="E30" i="18"/>
  <c r="L29" i="18"/>
  <c r="K29" i="18"/>
  <c r="I29" i="18"/>
  <c r="H29" i="18"/>
  <c r="F29" i="18"/>
  <c r="E29" i="18"/>
  <c r="L28" i="18"/>
  <c r="K28" i="18"/>
  <c r="I28" i="18"/>
  <c r="H28" i="18"/>
  <c r="F28" i="18"/>
  <c r="E28" i="18"/>
  <c r="L27" i="18"/>
  <c r="K27" i="18"/>
  <c r="I27" i="18"/>
  <c r="H27" i="18"/>
  <c r="F27" i="18"/>
  <c r="E27" i="18"/>
  <c r="J26" i="18"/>
  <c r="K26" i="18" s="1"/>
  <c r="G26" i="18"/>
  <c r="D26" i="18"/>
  <c r="F26" i="18" s="1"/>
  <c r="L25" i="18"/>
  <c r="K25" i="18"/>
  <c r="I25" i="18"/>
  <c r="H25" i="18"/>
  <c r="F25" i="18"/>
  <c r="E25" i="18"/>
  <c r="L24" i="18"/>
  <c r="K24" i="18"/>
  <c r="I24" i="18"/>
  <c r="H24" i="18"/>
  <c r="F24" i="18"/>
  <c r="E24" i="18"/>
  <c r="L23" i="18"/>
  <c r="K23" i="18"/>
  <c r="I23" i="18"/>
  <c r="H23" i="18"/>
  <c r="F23" i="18"/>
  <c r="E23" i="18"/>
  <c r="L22" i="18"/>
  <c r="K22" i="18"/>
  <c r="I22" i="18"/>
  <c r="H22" i="18"/>
  <c r="F22" i="18"/>
  <c r="E22" i="18"/>
  <c r="L21" i="18"/>
  <c r="K21" i="18"/>
  <c r="I21" i="18"/>
  <c r="H21" i="18"/>
  <c r="F21" i="18"/>
  <c r="E21" i="18"/>
  <c r="L20" i="18"/>
  <c r="K20" i="18"/>
  <c r="I20" i="18"/>
  <c r="H20" i="18"/>
  <c r="F20" i="18"/>
  <c r="E20" i="18"/>
  <c r="L19" i="18"/>
  <c r="K19" i="18"/>
  <c r="I19" i="18"/>
  <c r="H19" i="18"/>
  <c r="F19" i="18"/>
  <c r="E19" i="18"/>
  <c r="J18" i="18"/>
  <c r="K18" i="18" s="1"/>
  <c r="G18" i="18"/>
  <c r="I18" i="18" s="1"/>
  <c r="D18" i="18"/>
  <c r="F18" i="18" s="1"/>
  <c r="C18" i="18"/>
  <c r="L17" i="18"/>
  <c r="K17" i="18"/>
  <c r="I17" i="18"/>
  <c r="H17" i="18"/>
  <c r="F17" i="18"/>
  <c r="E17" i="18"/>
  <c r="L16" i="18"/>
  <c r="K16" i="18"/>
  <c r="I16" i="18"/>
  <c r="H16" i="18"/>
  <c r="F16" i="18"/>
  <c r="E16" i="18"/>
  <c r="L15" i="18"/>
  <c r="K15" i="18"/>
  <c r="I15" i="18"/>
  <c r="H15" i="18"/>
  <c r="F15" i="18"/>
  <c r="E15" i="18"/>
  <c r="L14" i="18"/>
  <c r="K14" i="18"/>
  <c r="I14" i="18"/>
  <c r="H14" i="18"/>
  <c r="F14" i="18"/>
  <c r="E14" i="18"/>
  <c r="L13" i="18"/>
  <c r="K13" i="18"/>
  <c r="I13" i="18"/>
  <c r="H13" i="18"/>
  <c r="F13" i="18"/>
  <c r="E13" i="18"/>
  <c r="L12" i="18"/>
  <c r="K12" i="18"/>
  <c r="I12" i="18"/>
  <c r="H12" i="18"/>
  <c r="F12" i="18"/>
  <c r="E12" i="18"/>
  <c r="L11" i="18"/>
  <c r="K11" i="18"/>
  <c r="I11" i="18"/>
  <c r="H11" i="18"/>
  <c r="F11" i="18"/>
  <c r="E11" i="18"/>
  <c r="L10" i="18"/>
  <c r="K10" i="18"/>
  <c r="I10" i="18"/>
  <c r="H10" i="18"/>
  <c r="F10" i="18"/>
  <c r="E10" i="18"/>
  <c r="L9" i="18"/>
  <c r="K9" i="18"/>
  <c r="I9" i="18"/>
  <c r="H9" i="18"/>
  <c r="F9" i="18"/>
  <c r="E9" i="18"/>
  <c r="J8" i="18"/>
  <c r="G8" i="18"/>
  <c r="D8" i="18"/>
  <c r="F8" i="18" s="1"/>
  <c r="C7" i="18"/>
  <c r="L62" i="18" l="1"/>
  <c r="J7" i="18"/>
  <c r="J70" i="18" s="1"/>
  <c r="I8" i="18"/>
  <c r="D78" i="18"/>
  <c r="E34" i="18"/>
  <c r="E26" i="18"/>
  <c r="I62" i="18"/>
  <c r="D7" i="18"/>
  <c r="F7" i="18" s="1"/>
  <c r="H18" i="18"/>
  <c r="L75" i="18"/>
  <c r="L26" i="18"/>
  <c r="H34" i="18"/>
  <c r="F67" i="18"/>
  <c r="I75" i="18"/>
  <c r="H8" i="18"/>
  <c r="H67" i="18"/>
  <c r="I72" i="18"/>
  <c r="L8" i="18"/>
  <c r="F34" i="18"/>
  <c r="E62" i="18"/>
  <c r="E8" i="18"/>
  <c r="E18" i="18"/>
  <c r="K34" i="18"/>
  <c r="D70" i="18"/>
  <c r="D79" i="18" s="1"/>
  <c r="F72" i="18"/>
  <c r="H72" i="18"/>
  <c r="K72" i="18"/>
  <c r="H26" i="18"/>
  <c r="K7" i="18"/>
  <c r="C70" i="18"/>
  <c r="G78" i="18"/>
  <c r="L72" i="18"/>
  <c r="F75" i="18"/>
  <c r="L7" i="18"/>
  <c r="E75" i="18"/>
  <c r="F62" i="18"/>
  <c r="L18" i="18"/>
  <c r="E67" i="18"/>
  <c r="E72" i="18"/>
  <c r="K67" i="18"/>
  <c r="K8" i="18"/>
  <c r="L67" i="18"/>
  <c r="G7" i="18"/>
  <c r="H7" i="18" s="1"/>
  <c r="I26" i="18"/>
  <c r="J78" i="18"/>
  <c r="C78" i="18"/>
  <c r="I67" i="18"/>
  <c r="G70" i="18" l="1"/>
  <c r="G79" i="18" s="1"/>
  <c r="I7" i="18"/>
  <c r="E7" i="18"/>
  <c r="F70" i="18"/>
  <c r="K70" i="18"/>
  <c r="E70" i="18"/>
  <c r="L70" i="18"/>
  <c r="J79" i="18"/>
  <c r="K79" i="18" s="1"/>
  <c r="K78" i="18"/>
  <c r="H78" i="18"/>
  <c r="C79" i="18"/>
  <c r="E78" i="18"/>
  <c r="L78" i="18"/>
  <c r="I78" i="18"/>
  <c r="F78" i="18"/>
  <c r="H70" i="18" l="1"/>
  <c r="I70" i="18"/>
  <c r="L79" i="18"/>
  <c r="I79" i="18"/>
  <c r="E79" i="18"/>
  <c r="F79" i="18"/>
  <c r="H79" i="18"/>
</calcChain>
</file>

<file path=xl/sharedStrings.xml><?xml version="1.0" encoding="utf-8"?>
<sst xmlns="http://schemas.openxmlformats.org/spreadsheetml/2006/main" count="278" uniqueCount="131">
  <si>
    <t>UNIDAD ADMINISTRTIVA ESPECIAL AGENCIA NACIONAL DEL ESPECTRO</t>
  </si>
  <si>
    <t xml:space="preserve">INFORME DE EJECUCIÓN PRESUPUESTAL </t>
  </si>
  <si>
    <t>GASTOS DE FUNCIONAMIENTO</t>
  </si>
  <si>
    <t>RUBRO</t>
  </si>
  <si>
    <t xml:space="preserve">APROPIACION
VIGENTE </t>
  </si>
  <si>
    <t xml:space="preserve">TOTAL
COMPROMISO </t>
  </si>
  <si>
    <t xml:space="preserve">TOTAL
OBLIGACIONES </t>
  </si>
  <si>
    <t>TOTAL
PAGOS</t>
  </si>
  <si>
    <t>DESTINACION</t>
  </si>
  <si>
    <t>GASTOS DE PERSONAL</t>
  </si>
  <si>
    <t>SALARIO</t>
  </si>
  <si>
    <t>SUELDO BÁSICO</t>
  </si>
  <si>
    <t>PRIMA TÉCNICA SALARIAL</t>
  </si>
  <si>
    <t>SUBSIDIO DE ALIMENTACIÓN</t>
  </si>
  <si>
    <t>AUXILIO DE TRANSPORTE</t>
  </si>
  <si>
    <t>PRIMA DE SERVICIO</t>
  </si>
  <si>
    <t>BONIFICACIÓN POR SERVICIOS PRESTADOS</t>
  </si>
  <si>
    <t>HORAS EXTRAS, DOMINICALES, FESTIVOS Y RECARGOS</t>
  </si>
  <si>
    <t>PRIMA DE NAVIDAD</t>
  </si>
  <si>
    <t>PRIMA DE VACACIONES</t>
  </si>
  <si>
    <t>CONTRIBUCIONES INHERENTES A LA NÓMINA</t>
  </si>
  <si>
    <t>APORTES A LA SEGURIDAD SOCIAL EN PENSIONES</t>
  </si>
  <si>
    <t>APORTES A LA SEGURIDAD SOCIAL EN SALUD</t>
  </si>
  <si>
    <t xml:space="preserve">AUXILIO DE CESANTÍAS </t>
  </si>
  <si>
    <t>APORTES A CAJAS DE COMPENSACIÓN FAMILIAR</t>
  </si>
  <si>
    <t>APORTES GENERALES AL SISTEMA DE RIESGOS LABORALES</t>
  </si>
  <si>
    <t>APORTES AL ICBF</t>
  </si>
  <si>
    <t>APORTES AL SENA</t>
  </si>
  <si>
    <t xml:space="preserve">Remuneraciones no Constitutiva de Factor Salarial </t>
  </si>
  <si>
    <t>VACACIONES</t>
  </si>
  <si>
    <t>INDEMNIZACIÓN POR VACACIONES</t>
  </si>
  <si>
    <t>BONIFICACIÓN ESPECIAL DE RECREACIÓN</t>
  </si>
  <si>
    <t>PRIMA TÉCNICA NO SALARIAL</t>
  </si>
  <si>
    <t>PRIMA DE COORDINACIÓN</t>
  </si>
  <si>
    <t>BONIFICACIÓN DE DIRECCIÓN</t>
  </si>
  <si>
    <t>Otros Gastos de Personal - Previo Concepto DGPPNPN</t>
  </si>
  <si>
    <t>Apropiación Bloqueada</t>
  </si>
  <si>
    <t xml:space="preserve">Adquisición de Bienes y Servicio </t>
  </si>
  <si>
    <t>DOTACIÓN (PRENDAS DE VESTIR Y CALZADO)</t>
  </si>
  <si>
    <t xml:space="preserve">Recursos destinados para amparar el gasto por Dotación, implementos de trabajo de alturas y elementos de protección personal a los funcionarios que aplique según la norma vigente </t>
  </si>
  <si>
    <t>PRODUCTOS DE HORNOS DE COQUE; PRODUCTOS DE REFINACIÓN DE PETRÓLEO Y COMBUSTIBLE NUCLEAR</t>
  </si>
  <si>
    <t>Recursos para amparar el gasto por combustible del parque automotor de la ANE para las comisiones de servicios de Vigilancia y Control del Espectro.</t>
  </si>
  <si>
    <t>OTROS PRODUCTOS QUÍMICOS; FIBRAS ARTIFICIALES (O FIBRAS INDUSTRIALES HECHAS POR EL HOMBRE)</t>
  </si>
  <si>
    <t>MAQUINARIA Y APARATOS ELÉCTRICOS</t>
  </si>
  <si>
    <t>EQUIPO Y APARATOS DE RADIO, TELEVISIÓN Y COMUNICACIONES</t>
  </si>
  <si>
    <t>SERVICIOS DE CONSTRUCCIÓN</t>
  </si>
  <si>
    <t>Recursos para amparar los gastos de mantenimiento de los bienes muebles e inmuebles de la ANE.</t>
  </si>
  <si>
    <t>ALOJAMIENTO; SERVICIOS DE SUMINISTROS DE COMIDAS Y BEBIDAS</t>
  </si>
  <si>
    <t>SERVICIOS DE TRANSPORTE DE PASAJEROS</t>
  </si>
  <si>
    <t>Recursos para amparar los gastos de desplazamiento de funcionarios y demás colaboradores de la ANE, en función de las comisiones y desplazamientos para realizar las actividades de Vigilancia y Control del Espectro Radioeléctrico y demás actividades misionales de la ANE, al igual que para los tiquetes aereos que se requieran para comisiones nacionales e internacionales que se requieran.</t>
  </si>
  <si>
    <t>SERVICIOS DE TRANSPORTE DE CARGA</t>
  </si>
  <si>
    <t>Recursos requeridos para amparar los gastos del servicio de transporte de carga, acarreo y embalaje de bienes muebles de la Agencia Nacional del Espectro o decomisados por esta en cumplimiento de sus funciones dentro del territorio nacional</t>
  </si>
  <si>
    <t>SERVICIOS POSTALES Y DE MENSAJERÍA</t>
  </si>
  <si>
    <t xml:space="preserve">Recursos requeridos para amparar los gastos del servicio de Admisión, curso y entrega de correo certificado nacional e internacional, y demás actividades inherentes a dichos servicios que requiera la ANE </t>
  </si>
  <si>
    <t>SERVICIOS DE DISTRIBUCIÓN DE ELECTRICIDAD, GAS Y AGUA (POR CUENTA PROPIA)</t>
  </si>
  <si>
    <t>Recursos para amparar los gastos por servicios públicos de la Ane.</t>
  </si>
  <si>
    <t>SERVICIOS FINANCIEROS Y SERVICIOS CONEXOS</t>
  </si>
  <si>
    <t>SERVICIOS INMOBILIARIOS</t>
  </si>
  <si>
    <t>Recursos para amparar el pago de la administración de las oficinas de la ANE.</t>
  </si>
  <si>
    <t>SERVICIOS DE ARRENDAMIENTO O ALQUILER SIN OPERARIO</t>
  </si>
  <si>
    <t>SERVICIOS DE TELECOMUNICACIONES, TRANSMISIÓN Y SUMINISTRO DE INFORMACIÓN</t>
  </si>
  <si>
    <t>Recusos para amparar los gastos de servicio de telefonía movil y telefonía fija, así como tambien el servicio de archivo en virtud al contrato del servicio de  Gestión Documental</t>
  </si>
  <si>
    <t>SERVICIOS DE SOPORTE</t>
  </si>
  <si>
    <t>SERVICIOS DE MANTENIMIENTO, REPARACIÓN E INSTALACIÓN (EXCEPTO SERVICIOS DE CONSTRUCCIÓN)</t>
  </si>
  <si>
    <t>OTROS SERVICIOS DE FABRICACIÓN; SERVICIOS DE EDICIÓN, IMPRESIÓN Y REPRODUCCIÓN; SERVICIOS DE RECUPERACIÓN DE MATERIALES</t>
  </si>
  <si>
    <t>Recursos requeridos para amparar los gastos del servicio que presta la Imprenta Nacional y gastos de caja menor de la Entidad.</t>
  </si>
  <si>
    <t>SERVICIOS PARA EL CUIDADO DE LA SALUD HUMANA Y SERVICIOS SOCIALES</t>
  </si>
  <si>
    <t>SERVICIOS DE ALCANTARILLADO, RECOLECCIÓN, TRATAMIENTO Y DISPOSICIÓN DE DESECHOS Y OTROS SERVICIOS DE SANEAMIENTO AMBIENTAL</t>
  </si>
  <si>
    <t>OTROS SERVICIOS</t>
  </si>
  <si>
    <t>VIÁTICOS DE LOS FUNCIONARIOS EN COMISIÓN</t>
  </si>
  <si>
    <t>TRANSFERENCIAS CORRIENTES</t>
  </si>
  <si>
    <t>INCAPACIDADES (NO DE PENSIONES)</t>
  </si>
  <si>
    <t>LICENCIAS DE MATERNIDAD Y PATERNIDAD (NO DE PENSIONES)</t>
  </si>
  <si>
    <t xml:space="preserve">SENTENCIAS </t>
  </si>
  <si>
    <t xml:space="preserve">Gastos por Tributos, Multas, Sanciones, E intereses de Mora </t>
  </si>
  <si>
    <t>IMPUESTO PREDIAL Y SOBRETASA AMBIENTAL</t>
  </si>
  <si>
    <t>IMPUESTO SOBRE VEHÍCULOS AUTOMOTORES</t>
  </si>
  <si>
    <t>Recursos requeridos para amparar el pago de los impuestos sobre vahiculos propiedad de la ANE.</t>
  </si>
  <si>
    <t>TOTAL FUNCIONAMIENTO</t>
  </si>
  <si>
    <t>GASTOS DE INVERSION</t>
  </si>
  <si>
    <t>TOTAL INVERSIÓN</t>
  </si>
  <si>
    <t>TOTAL PRESUPUESTO PARA LA VIGENCIA FISCAL 2023 - ANE</t>
  </si>
  <si>
    <t>PASTA O PULPA, PAPEL Y PRODUCTOS DE PAPEL; IMPRESOS Y ARTÍCULOS SIMILARES</t>
  </si>
  <si>
    <t>SERVICIOS PROFESIONALES, CIENTÍFICOS Y TÉCNICOS (EXCEPTO LOS SERVICIOS DE INVESTIGACION, URBANISMO, JURÍDICOS Y DE CONTABILIDAD)</t>
  </si>
  <si>
    <t>SERVICIOS RECREATIVOS, CULTURALES Y DEPORTIVOS</t>
  </si>
  <si>
    <t>ADQUIS. DE BYS - SERVICIO DE INFORMACIÓN DE ESPECTRO RADIOELÉCTRICO - FORTALECIMIENTO DE LA PLANEACIÓN, LA ALINEACIÓN INTERNACIONAL, LA ATRIBUCIÓN, LA GESTIÓN TÉCNICA, LA VIGILANCIA, INSPECCIÓN Y CONTROL Y LA GESTIÓN DEL CONOCIMI</t>
  </si>
  <si>
    <t>ADQUIS. DE BYS - SERVICIO DE GESTIÓN DEL CONOCIMIENTO EN ESPECTRO - FORTALECIMIENTO DE LA PLANEACIÓN, LA ALINEACIÓN INTERNACIONAL, LA ATRIBUCIÓN, LA GESTIÓN TÉCNICA, LA VIGILANCIA, INSPECCIÓN Y CONTROL Y LA GESTIÓN DEL CONOCIMIEN</t>
  </si>
  <si>
    <t>SEGURIDAD HUMANA Y JUSTICIA SOCIAL / A. ESTRATEGIA DE CONECTIVIDAD DIGITAL</t>
  </si>
  <si>
    <t>ADQUIS. DE BYS - SERVICIOS TECNOLÓGICOS - CONSOLIDACIÓN DEL SISTEMA DE GESTIÓN Y DE DESEMPEÑO INSTITUCIONAL DE LA ENTIDAD NACIONAL</t>
  </si>
  <si>
    <t>ADQUIS. DE BYS - SERVICIO DE ACTUALIZACIÓN DEL SISTEMAS DE GESTIÓN - CONSOLIDACIÓN DEL SISTEMA DE GESTIÓN Y DE DESEMPEÑO INSTITUCIONAL DE LA ENTIDAD NACIONAL</t>
  </si>
  <si>
    <t>CONVERGENCIA REGIONAL / B. ENTIDADES PÚBLICAS TERRITORIALES Y NACIONALES FORTALECIDAS</t>
  </si>
  <si>
    <t>Recursos para amparar los gastos de Gestion TIC - Suscripción adobe cloud, Renovación direccionamiento X3 de IPV6 Herramienta BPMN (licenciamiento, Soporte) y Prossces Maker Soporte Institucional – Tarjetas de acceso de los colaboradores de la Entidad</t>
  </si>
  <si>
    <t>Recursos requeridos para amparar los gastos de Caja Menor y lo correspondiente al Servicio de Cafetería y Restaurante para la vigencia 2024</t>
  </si>
  <si>
    <t>Recursos necesarión para amparar los gastos de el avalúo técnico comercial de los bienes decomisados por la ANE y de aquellos bienes inherentes al servicio de monitoreo que disponga la Subdirección de VyC en cumplimiento de sus funciones asignadas y de conformidad con la normativa aplicable.</t>
  </si>
  <si>
    <t>Recursos para amprar los gastos de Certificados digitales, Tokens para el acceso al Siif Nación y certificado de seguridad wildcard, Gestion TIC- Mesa de Servicios, Servicio de Vigilancia,  Servicio de aseo,  Saneamiento ambiental a las instalaciones donde funciona el Archivo de la ANE y Prestación del servicio de gestión de correspondencia y Gestión Documental.</t>
  </si>
  <si>
    <t>Recursos para amparar los gastos por servicios públicos de la ANE acueducto y alcantarillado.</t>
  </si>
  <si>
    <t>Recursos para amparar los gastos de la ejecución de las actividades del plan de bienestar e incentivos y en la logística de otras actividades.</t>
  </si>
  <si>
    <t>Recursos para amparar los gastos de desplazamiento de funcionarios y demás colaboradores de la ANE, en función de las comisiones de servicios para realizar las actividades de Vigilancia y Control del Espectro Radioeléctrico y demás actividades misionales de la ANE, comisiones nacionales e internacionales que se requieran.</t>
  </si>
  <si>
    <t>% 
EJECUCIÓN (Comp/Aprop)</t>
  </si>
  <si>
    <t>% 
EJECUCIÓN (Oblig/Aprop)</t>
  </si>
  <si>
    <t>% 
EJECUCIÓN (Pago/Aprop)</t>
  </si>
  <si>
    <t>OTRAS TRANSFERENCIAS - DISTRIBUCIÓN PREVIO CONCEPTO DGPPN</t>
  </si>
  <si>
    <t>OTROS BIENES TRANSPORTABLES N.C.P.</t>
  </si>
  <si>
    <t>DIFERENCIA EN $ ENTRE
APROPIACIÓN VIGENTE Y
OBLIGACIONES</t>
  </si>
  <si>
    <t>DIFERENCIA
EN $ ENTRE APROPIACIÓN
VIGENTE Y PAGOS</t>
  </si>
  <si>
    <t>PRODUCTOS DE CAUCHO Y PLÁSTICO</t>
  </si>
  <si>
    <t>DIFERENCIA EN $ ENTRE APROPIACION VIGENTE Y COMPROMISOS</t>
  </si>
  <si>
    <t>Recursos para amparar los gastos de nómina de los funcionarios de la Agencia Nacional del Espectro para la vigencia 2025, en lo correspondiente a salarios, pago de primas, vacaciones, cesantías, intereses de cesantías, lo correspondiente a los aportes patronales al sistema de seguridad social y raportes parafiscales y también lo conserniente al pago de liquidaciones de prestaciones sociales a los funcionarios que se retiren de la entidad.</t>
  </si>
  <si>
    <t>Recusos para amparar los gastos de papelería que requiera la Entidad e insumos en virtud al contrato del servicio de  Gestión Documental y fotocopias</t>
  </si>
  <si>
    <t>Recursos para amparar el gasto para la adquisición de Símbolos Patrios (Banderas de Colombia con Escudo) y adquisición de elementos de Botiquín.</t>
  </si>
  <si>
    <t>Recursos para adquisición de elementos para carnets institucionales Kit portacarné y yoyo con logo</t>
  </si>
  <si>
    <t>Recursos para amparar el gasto de la adquisición de accesorios para la impresora de carnet - insumos y adquisición de útiles de oficina y elementos de escritorio para la Agencia Nacional del Espectro.</t>
  </si>
  <si>
    <t>Recursos para amparar el gasto para la adquisición de aire acondicionado e imprevistos de mínima cuantía para ser cubiertos por caja menor.</t>
  </si>
  <si>
    <t>Estos recursos son requeridos para los gastos del programa de seguros que ampare los bienes e intereses patrimoniales de la ANE y aquellos de los que llegare a ser legalmente responsable.
Seguro del vehículo aéreo no tripulado (Droom).
Seguro de los vehículos de la Entidad incluyento SOAT.
amparar los gastos por comisiones bancarias de los movimientos de las cuentas de la Entidad, incluyendo la cuenta bancaria para el manejo de la caja menor.
Y para la ARL 5 pasantes Programa estado joven</t>
  </si>
  <si>
    <t>Recursos para amparar el gasto por la prestación del servicio de gestión de correspondencia y Gestión Documental, específicamente para el alquiler de scaners, impresoras, fotocopiadoras y demás equipos que suministra el proveedor para la prestación del servicio.</t>
  </si>
  <si>
    <t>Recursos necesarión para amparar los gastos de los servicios de Mantenimiento vehículo, Mantenimiento General Bienes Muebles y Mantenimiento del sistema ininterrumpido de energía (UPS) Powersun.</t>
  </si>
  <si>
    <t>Recursos para amparar lo gastos de exámenes médicos de ingreso y egreso para el personal vinvulado a la Agencia acional del Espectro en la vigencia 2025</t>
  </si>
  <si>
    <t>Recursos para amparar el gasto de la Comisión Nacional del Servicio Civil por proveer nuevos cargos para la Entidad y gastos imprevistos de mínima cuantía de caja menor de la ANE</t>
  </si>
  <si>
    <t>Recursos destinados para amparar los gastos por incapacidades y licencias de maternidad de los funcionarios de la Agencia Nacional del Espectro que se presenten durante la vigencia fiscal 2025</t>
  </si>
  <si>
    <t>Recursos para amparar los gastos de posibles fallos en contra de la ANE, producto de los procesos judiciales que presenta la Entidad y el pago de la indexación de EDATEL.</t>
  </si>
  <si>
    <t>Recursos requeridos para amparar el pago de los impuestos prediales del inmueble en el que funciona la ANE.</t>
  </si>
  <si>
    <t xml:space="preserve"> Recursos par amparar los gastos de Adquisición de mástil telescópico portable, calibración de antenas analizador Anritsu, apoyos para Valoración de Espectro, compra de equipos para la inspección de infraestructura de monitoreo, servicios de base de datos regulatoria, bases de datos de mercado, soporte técnico. mantenimiento y horas de desarrollo para la herramienta Cuadro Nacional de Atribución de Bandas de Frecuencia - CNABF, apoyo técnico para mejoras preventivas y correctivas del Sistema de Energías Limpias del sistema de VyCde espectro, apoyo técnico, las mejoras preventivas y correctivas del hardware y software del Sistema de Monitoreo de Radiaciones No Ionizantes, apoyo técnico, las mejoras preventivas y correctivas, traslado, reubicación de los elementos asociados a los sistemas de medición de espectro radioeléctrico marca R&amp;S, desarrollos adaptativos, evolutivos y correctivos del Sistema de Monitoreo TDT incluyendo el servidor del sistema de VyC de espectro, apoyo técnico, mejoras preventivas y correctivas del Sistema de Variables Físicas del sistema de VyC de espectro, servicios para la renovación de licencias de la herramienta VISOR para los módulos de: ocupación, microondas, radiodifusión FM y AM punto a punto, punto, multipunto, proveer funcionamiento del Sistema Nacional de Monitoreo, desarrollar el estudio de convivencia 2D desarrollar estudios técnicos de capacidades institucionales en Gestión del Conocimiento e Innovación GESCO y Gestión del Espectro Radioeléctrico, fortalecimiento de la gestión internacional de Espectro Gestión y Planeación, servicios profesionales para apoyar a la Entidad en el mantenimiento preventivo y correctivo de la plataforma Base de Datos de Espacios en Blanco (BDEB), Implementar herramientas para la gestión de información del ejercicio de vigilancia, inspección y control de espectro, apoyos para la gestión Planear el uso eficiente del espectro, amparar gastos de transporte y traslados terrestre de visitas misionales de vigilancia, inspección y control para los apoyos a la gestión,  gastos de transporte y traslados terrestre de visitas misionales de vigilancia, inspección y control para los apoyos a la gestión, apoyos a la gestión para "Ejecutar las estrategias establecidas en el Modelo de Vigilancia, Inspección y Control del espectro, Proyecto de I+D+i para presentar proyectos de CT+I  en temas de interés para la ANE, desarrollo de la Gestión Internacional de Espectro, servicios de conectividad del Sistema Nacional de Monitoreo Remoto, servicios de conservación de infraestructura pasiva necesaria para el funcionamiento del Sistema Nacional de Monitoreo, servicios integrales de conectividad, telecomunicaciones y gestión técnica de canales de comunicación VyC, compra de elementos y accesorios para instalación de equipos.</t>
  </si>
  <si>
    <t>Recursos para amparar los gastos de: Apoyos a la Dirección General en la planeación y desarrollo de gestión del conocimiento y la innovación en concordancia con el plan de acción 2025.
Proyecto de I+D+i resultado de la convocatoria para presentar proyectos de CT+I  en temas de interés para la ANE.</t>
  </si>
  <si>
    <t>Recursos para amparar los siguientes gasto: Adquisición de componentes tecnológicos para equipos de computo,equipos de Seguridad informática, adquisición de herramienta para gestión de generación de informes y actualización de contraseñas de los usuarios en el directorio activos, adquisición de servicios de desarrollos evolutivos y correctivos de portales de la Entidad, adquisición del servicio de Nube pública bolsa de recursos pago anual, adquirir servicios de licenciamiento de plataforma para la gestión de procesos, administración de riesgos, indicadores y auditorías, adquisición de la herramienta de seguridad para el monitoreo de la infraestructura tecnologica, presupuesto para servicios de apoyo a la gestión para los procesos de Tecnologías de la Información, aquisición del servicio de renovación equipos de infraestructura para conectividad LAN/WAN centro de datos, centro de control y estaciones de monitoreo de espectro, adquirir servicios de desarrollos evolutivos del ERP, servicios de licenciamiento de la plataforma cartográfica de la Entidad, servicios de licenciamiento de la Plataforma Tecnológica de hiperconvergencia, adquirir servicios de licenciamiento de Microsoft, servicios de licenciamiento de Visual Paradigm, adquiriri el licenciamiento Microsoft suscripción O365 y almacenamiento sharepoint nube, adquirir servicios de licenciamiento para el Sistema de Gestión de Documentos Electrónicos de Archivo - SGDEA</t>
  </si>
  <si>
    <t>Recursos para amparar los siguientes gastos: Actualización normativa contable y tributaria, actualización normativa Talento Humano, servicios de apoyo la gestión de Control Interno en la evaluación del Proceso y gestión Contractual, evaluación del Sistema de Control Interno Contable, en la evaluación del Sistema de Seguridad de la Información y Proceso de TI, en la evaluación del Sistema Integrado de Gestión y el Sistema de gestión en SST, Implementación mejores prácticas, servicios de apoyos a Contratación, a la Dirección General al grupo de Gestión Financiera, a la gestión jurídica, a Talento Humano, al grupo de Gestión Administrativa, apoyos al área jurídica, a la Subdirección de Soporte, adquisición de servicios para capacitaciones en temas de calidad, contratar servicio para la auditoría de certificación de calidad y para la auditoría de certificación de calidad, asquirir servicios para la medición NSU, adquisición de licencia para el acceso de banco de imágenes digitales, adquisición de licencia para generación de correos de marketing, adquisición de una licencia para transmisiones en vivo, adquirir servicios de Gestión y Apoyo de Estrategia de Partes de Interesadas, adquirir servicios de logística para el desarrollo de la misionalidad y generación de contenidos de impacto ciudadano, adquisición de servicios de monitoreo, seguimiento y análisis de medios de comunicación, adquirir servicios de Medición de riesgo psicosocial, Presupuesto de servicios de apoyo a la gestión para relacionamiento con interesados, rendición de cuentas y servicios de apoyo para planeación de la entidad, adquieirir servicios de capacitación en Trabajo en alturas, capacitaciones asociadas al SG-SST, adquirir servicios para el fortalecimiento de clima y cultura organizacional y competencias y adquisición de capacitaciones para los funcionarios en - Actualización Normativa en Contratación Pública Taller temas calidad y recursos para traslados contratistas en virtud de los objetos contractuales y obligaciones en las cuales requieres trasladarse a distintos lugares del país para cumplir con su objeto contractual.</t>
  </si>
  <si>
    <t>Decretos 1621 de 2024 "Por el cual se liquida el Presupuesto General de la Nación para la vigencia 2025"</t>
  </si>
  <si>
    <t>Decretos 1523 de 2024 "Por medio del cual se decreta el Presupuesto de Rentas, Recursos de Capital y el presupuesto de Gastos para la vigencia 2025"</t>
  </si>
  <si>
    <t>GASTOS DE INVERSIÓN</t>
  </si>
  <si>
    <t>FECHA DE CORTE :  31/08/2025</t>
  </si>
  <si>
    <t>Información SIIF Nación con fecha de corte al 31 de agosto de 2025</t>
  </si>
  <si>
    <t>TOTAL PRESUPUESTO PARA LA VIGENCIA FISCAL 2025 - 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</si>
</sst>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_(&quot;$&quot;\ * \(#,##0.00\);_(&quot;$&quot;\ * &quot;-&quot;??_);_(@_)"/>
    <numFmt numFmtId="165" formatCode="_-* #,##0.00\ _€_-;\-* #,##0.00\ _€_-;_-* &quot;-&quot;??\ _€_-;_-@_-"/>
  </numFmts>
  <fonts count="10" x14ac:knownFonts="1">
    <font>
      <sz val="11"/>
      <color theme="1"/>
      <name val="Calibri"/>
      <family val="2"/>
      <scheme val="minor"/>
    </font>
    <font>
      <sz val="11"/>
      <color theme="1"/>
      <name val="Calibri"/>
      <family val="2"/>
      <scheme val="minor"/>
    </font>
    <font>
      <sz val="11"/>
      <color rgb="FF000000"/>
      <name val="Calibri"/>
      <family val="2"/>
      <scheme val="minor"/>
    </font>
    <font>
      <b/>
      <sz val="11"/>
      <color theme="1" tint="0.34998626667073579"/>
      <name val="Verdana"/>
      <family val="2"/>
    </font>
    <font>
      <sz val="10"/>
      <color theme="1" tint="0.34998626667073579"/>
      <name val="Verdana"/>
      <family val="2"/>
    </font>
    <font>
      <b/>
      <sz val="10"/>
      <color theme="1" tint="0.34998626667073579"/>
      <name val="Verdana"/>
      <family val="2"/>
    </font>
    <font>
      <b/>
      <sz val="9"/>
      <color theme="1" tint="0.34998626667073579"/>
      <name val="Verdana"/>
      <family val="2"/>
    </font>
    <font>
      <sz val="9"/>
      <color theme="1" tint="0.34998626667073579"/>
      <name val="Verdana"/>
      <family val="2"/>
    </font>
    <font>
      <b/>
      <sz val="10"/>
      <color theme="0"/>
      <name val="Verdana"/>
      <family val="2"/>
    </font>
    <font>
      <b/>
      <sz val="11"/>
      <color theme="0"/>
      <name val="Verdana"/>
      <family val="2"/>
    </font>
  </fonts>
  <fills count="6">
    <fill>
      <patternFill patternType="none"/>
    </fill>
    <fill>
      <patternFill patternType="gray125"/>
    </fill>
    <fill>
      <patternFill patternType="solid">
        <fgColor theme="0" tint="-4.9989318521683403E-2"/>
        <bgColor indexed="64"/>
      </patternFill>
    </fill>
    <fill>
      <patternFill patternType="solid">
        <fgColor rgb="FFFFCC00"/>
        <bgColor indexed="64"/>
      </patternFill>
    </fill>
    <fill>
      <patternFill patternType="solid">
        <fgColor rgb="FFFFC000"/>
        <bgColor indexed="64"/>
      </patternFill>
    </fill>
    <fill>
      <patternFill patternType="solid">
        <fgColor theme="0" tint="-0.499984740745262"/>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2" fillId="0" borderId="0"/>
  </cellStyleXfs>
  <cellXfs count="62">
    <xf numFmtId="0" fontId="0" fillId="0" borderId="0" xfId="0"/>
    <xf numFmtId="0" fontId="4" fillId="0" borderId="0" xfId="0" applyFont="1"/>
    <xf numFmtId="0" fontId="5" fillId="0" borderId="6" xfId="0" applyFont="1" applyBorder="1" applyAlignment="1">
      <alignment horizontal="center"/>
    </xf>
    <xf numFmtId="0" fontId="5" fillId="0" borderId="7" xfId="0" applyFont="1" applyBorder="1" applyAlignment="1">
      <alignment horizontal="center"/>
    </xf>
    <xf numFmtId="0" fontId="5" fillId="0" borderId="7" xfId="0" applyFont="1" applyBorder="1" applyAlignment="1">
      <alignment horizontal="center" vertical="center"/>
    </xf>
    <xf numFmtId="0" fontId="7" fillId="0" borderId="0" xfId="0" applyFont="1"/>
    <xf numFmtId="164" fontId="5" fillId="2" borderId="12" xfId="0" applyNumberFormat="1" applyFont="1" applyFill="1" applyBorder="1" applyAlignment="1">
      <alignment horizontal="left" vertical="center" wrapText="1"/>
    </xf>
    <xf numFmtId="164" fontId="5" fillId="2" borderId="12" xfId="2" applyFont="1" applyFill="1" applyBorder="1" applyAlignment="1">
      <alignment horizontal="right" vertical="center"/>
    </xf>
    <xf numFmtId="10" fontId="5" fillId="2" borderId="12" xfId="3" applyNumberFormat="1" applyFont="1" applyFill="1" applyBorder="1" applyAlignment="1">
      <alignment horizontal="center" vertical="center" wrapText="1" readingOrder="1"/>
    </xf>
    <xf numFmtId="10" fontId="5" fillId="2" borderId="12" xfId="3" applyNumberFormat="1" applyFont="1" applyFill="1" applyBorder="1" applyAlignment="1">
      <alignment horizontal="center" vertical="center"/>
    </xf>
    <xf numFmtId="164" fontId="4" fillId="0" borderId="12" xfId="0" applyNumberFormat="1" applyFont="1" applyBorder="1" applyAlignment="1">
      <alignment vertical="center" wrapText="1"/>
    </xf>
    <xf numFmtId="164" fontId="4" fillId="0" borderId="12" xfId="2" applyFont="1" applyFill="1" applyBorder="1" applyAlignment="1">
      <alignment horizontal="right" vertical="center"/>
    </xf>
    <xf numFmtId="164" fontId="4" fillId="2" borderId="12" xfId="2" applyFont="1" applyFill="1" applyBorder="1" applyAlignment="1">
      <alignment horizontal="right" vertical="center"/>
    </xf>
    <xf numFmtId="10" fontId="4" fillId="2" borderId="12" xfId="3" applyNumberFormat="1" applyFont="1" applyFill="1" applyBorder="1" applyAlignment="1">
      <alignment horizontal="center" vertical="center" wrapText="1" readingOrder="1"/>
    </xf>
    <xf numFmtId="10" fontId="4" fillId="2" borderId="12" xfId="3" applyNumberFormat="1" applyFont="1" applyFill="1" applyBorder="1" applyAlignment="1">
      <alignment horizontal="center" vertical="center"/>
    </xf>
    <xf numFmtId="164" fontId="5" fillId="2" borderId="12" xfId="0" applyNumberFormat="1" applyFont="1" applyFill="1" applyBorder="1" applyAlignment="1">
      <alignment vertical="center" wrapText="1"/>
    </xf>
    <xf numFmtId="164" fontId="5" fillId="2" borderId="12" xfId="0" applyNumberFormat="1" applyFont="1" applyFill="1" applyBorder="1" applyAlignment="1">
      <alignment horizontal="center" vertical="center"/>
    </xf>
    <xf numFmtId="164" fontId="4" fillId="0" borderId="12" xfId="1" applyNumberFormat="1" applyFont="1" applyFill="1" applyBorder="1" applyAlignment="1">
      <alignment horizontal="left" vertical="center" wrapText="1"/>
    </xf>
    <xf numFmtId="164" fontId="5"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164" fontId="4" fillId="0" borderId="12" xfId="1" applyNumberFormat="1" applyFont="1" applyFill="1" applyBorder="1" applyAlignment="1">
      <alignment horizontal="right" vertical="center"/>
    </xf>
    <xf numFmtId="164" fontId="5" fillId="2" borderId="12" xfId="1" applyNumberFormat="1" applyFont="1" applyFill="1" applyBorder="1" applyAlignment="1">
      <alignment horizontal="right" vertical="center"/>
    </xf>
    <xf numFmtId="43" fontId="4" fillId="0" borderId="0" xfId="0" applyNumberFormat="1" applyFont="1"/>
    <xf numFmtId="164" fontId="5" fillId="3" borderId="12" xfId="0" applyNumberFormat="1" applyFont="1" applyFill="1" applyBorder="1" applyAlignment="1">
      <alignment vertical="center" wrapText="1"/>
    </xf>
    <xf numFmtId="164" fontId="4" fillId="3" borderId="12" xfId="0" applyNumberFormat="1" applyFont="1" applyFill="1" applyBorder="1" applyAlignment="1">
      <alignment horizontal="center" vertical="center" wrapText="1"/>
    </xf>
    <xf numFmtId="0" fontId="4" fillId="0" borderId="0" xfId="0" applyFont="1" applyAlignment="1">
      <alignment horizontal="center" vertical="center"/>
    </xf>
    <xf numFmtId="165" fontId="4" fillId="0" borderId="0" xfId="1" applyFont="1"/>
    <xf numFmtId="0" fontId="6" fillId="4" borderId="12" xfId="0" applyFont="1" applyFill="1" applyBorder="1" applyAlignment="1">
      <alignment horizontal="center" vertical="center" wrapText="1" readingOrder="1"/>
    </xf>
    <xf numFmtId="164" fontId="5" fillId="4" borderId="12" xfId="0" applyNumberFormat="1" applyFont="1" applyFill="1" applyBorder="1" applyAlignment="1">
      <alignment horizontal="left" vertical="center" wrapText="1" readingOrder="1"/>
    </xf>
    <xf numFmtId="164" fontId="5" fillId="4" borderId="12" xfId="2" applyFont="1" applyFill="1" applyBorder="1" applyAlignment="1">
      <alignment horizontal="right" vertical="center" wrapText="1" readingOrder="1"/>
    </xf>
    <xf numFmtId="10" fontId="5" fillId="4" borderId="12" xfId="3" applyNumberFormat="1" applyFont="1" applyFill="1" applyBorder="1" applyAlignment="1">
      <alignment horizontal="center" vertical="center" wrapText="1" readingOrder="1"/>
    </xf>
    <xf numFmtId="164" fontId="5" fillId="4" borderId="12" xfId="0" applyNumberFormat="1" applyFont="1" applyFill="1" applyBorder="1" applyAlignment="1">
      <alignment vertical="center" wrapText="1"/>
    </xf>
    <xf numFmtId="164" fontId="5" fillId="4" borderId="12" xfId="2" applyFont="1" applyFill="1" applyBorder="1" applyAlignment="1">
      <alignment horizontal="right" vertical="center"/>
    </xf>
    <xf numFmtId="10" fontId="5" fillId="4" borderId="12" xfId="3" applyNumberFormat="1" applyFont="1" applyFill="1" applyBorder="1" applyAlignment="1">
      <alignment horizontal="center" vertical="center"/>
    </xf>
    <xf numFmtId="164" fontId="4" fillId="4" borderId="12" xfId="0" applyNumberFormat="1" applyFont="1" applyFill="1" applyBorder="1" applyAlignment="1">
      <alignment horizontal="center" vertical="center" wrapText="1" readingOrder="1"/>
    </xf>
    <xf numFmtId="164" fontId="5" fillId="4" borderId="12" xfId="0" applyNumberFormat="1" applyFont="1" applyFill="1" applyBorder="1" applyAlignment="1">
      <alignment horizontal="center" vertical="center"/>
    </xf>
    <xf numFmtId="164" fontId="4" fillId="4" borderId="12"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164" fontId="3" fillId="3" borderId="12" xfId="2" applyFont="1" applyFill="1" applyBorder="1" applyAlignment="1">
      <alignment horizontal="right" vertical="center"/>
    </xf>
    <xf numFmtId="10" fontId="3" fillId="3" borderId="12" xfId="3" applyNumberFormat="1" applyFont="1" applyFill="1" applyBorder="1" applyAlignment="1">
      <alignment horizontal="center" vertical="center"/>
    </xf>
    <xf numFmtId="49" fontId="5" fillId="0" borderId="12" xfId="0" applyNumberFormat="1" applyFont="1" applyBorder="1" applyAlignment="1">
      <alignment horizontal="center" vertical="center" wrapText="1"/>
    </xf>
    <xf numFmtId="164" fontId="8" fillId="5" borderId="9" xfId="0" applyNumberFormat="1" applyFont="1" applyFill="1" applyBorder="1" applyAlignment="1">
      <alignment horizontal="center" vertical="center"/>
    </xf>
    <xf numFmtId="164" fontId="8" fillId="5" borderId="10" xfId="0" applyNumberFormat="1" applyFont="1" applyFill="1" applyBorder="1" applyAlignment="1">
      <alignment horizontal="center" vertical="center"/>
    </xf>
    <xf numFmtId="164" fontId="8" fillId="5" borderId="11" xfId="0" applyNumberFormat="1" applyFont="1" applyFill="1" applyBorder="1" applyAlignment="1">
      <alignment horizontal="center"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0" xfId="0"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9" fillId="5" borderId="9" xfId="0" applyFont="1" applyFill="1" applyBorder="1" applyAlignment="1">
      <alignment horizontal="center"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 vertical="center"/>
    </xf>
    <xf numFmtId="0" fontId="5" fillId="0" borderId="13" xfId="0" applyFont="1" applyBorder="1" applyAlignment="1">
      <alignment horizontal="center" vertical="center" wrapText="1" readingOrder="1"/>
    </xf>
    <xf numFmtId="0" fontId="4" fillId="0" borderId="14" xfId="0" applyFont="1" applyBorder="1" applyAlignment="1">
      <alignment horizontal="center" vertical="center" wrapText="1" readingOrder="1"/>
    </xf>
    <xf numFmtId="0" fontId="5" fillId="0" borderId="14" xfId="0" applyFont="1" applyBorder="1" applyAlignment="1">
      <alignment horizontal="center" vertical="center" wrapText="1" readingOrder="1"/>
    </xf>
    <xf numFmtId="0" fontId="5" fillId="0" borderId="15" xfId="0" applyFont="1" applyBorder="1" applyAlignment="1">
      <alignment horizontal="center" vertical="center" wrapText="1" readingOrder="1"/>
    </xf>
    <xf numFmtId="164" fontId="5" fillId="0" borderId="13" xfId="0" applyNumberFormat="1" applyFont="1" applyBorder="1" applyAlignment="1">
      <alignment horizontal="center" vertical="center" wrapText="1"/>
    </xf>
    <xf numFmtId="164" fontId="5" fillId="0" borderId="15" xfId="0" applyNumberFormat="1" applyFont="1" applyBorder="1" applyAlignment="1">
      <alignment horizontal="center" vertical="center" wrapText="1"/>
    </xf>
  </cellXfs>
  <cellStyles count="5">
    <cellStyle name="Millares" xfId="1" builtinId="3"/>
    <cellStyle name="Moneda" xfId="2" builtinId="4"/>
    <cellStyle name="Normal" xfId="0" builtinId="0"/>
    <cellStyle name="Normal 2" xfId="4" xr:uid="{5093C110-27F6-420C-A0EF-3481AEA02849}"/>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hora.rodriguez/OneDrive%20-%20Agencia%20Nacional%20del%20Espectro/VIGENCIA_2019/SIIF/Febrero_15/Archivo_de_Planeaci&#243;n_2019.META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tivirus\MIG\8%20Gesti&#243;n%20de%20Recursos\Gesti&#243;n%20Financiera\GFT%20Gesti&#243;n%20Fondo%20TIC\GFT-TIC-FM-001-%20Informe%20mensual%20de%20ejecuci&#243;n%20del%20contrato%20y%20o%20convenio%20V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4"/>
      <sheetName val="Hoja3"/>
      <sheetName val="Hoja5"/>
      <sheetName val="Hoja1"/>
      <sheetName val="Alineación Estratégica"/>
      <sheetName val="Resumen"/>
      <sheetName val="Listas"/>
      <sheetName val="Presupuesto"/>
      <sheetName val="ResumenBPIN"/>
      <sheetName val="Hoja2"/>
      <sheetName val="Resumen Pry Inv"/>
    </sheetNames>
    <sheetDataSet>
      <sheetData sheetId="0" refreshError="1"/>
      <sheetData sheetId="1" refreshError="1"/>
      <sheetData sheetId="2" refreshError="1"/>
      <sheetData sheetId="3" refreshError="1"/>
      <sheetData sheetId="4" refreshError="1"/>
      <sheetData sheetId="5" refreshError="1"/>
      <sheetData sheetId="6">
        <row r="2">
          <cell r="A2" t="str">
            <v>1 - PLANEACIÓN TECNICA</v>
          </cell>
        </row>
        <row r="3">
          <cell r="A3" t="str">
            <v>10 - GESTION INTERNACIONAL</v>
          </cell>
        </row>
        <row r="4">
          <cell r="A4" t="str">
            <v>11 - COMUNICACIONES</v>
          </cell>
        </row>
        <row r="5">
          <cell r="A5" t="str">
            <v>12 - GESTION DEL CONOCIMIENTO</v>
          </cell>
        </row>
        <row r="6">
          <cell r="A6" t="str">
            <v>13 - GESTION DE CALIDAD</v>
          </cell>
        </row>
        <row r="7">
          <cell r="A7" t="str">
            <v>14 - PLANEACION</v>
          </cell>
        </row>
        <row r="8">
          <cell r="A8" t="str">
            <v>15 - GESTION DOCUMENTAL</v>
          </cell>
        </row>
        <row r="9">
          <cell r="A9" t="str">
            <v>16 - CONTROL INTERNO</v>
          </cell>
        </row>
        <row r="10">
          <cell r="A10" t="str">
            <v>17 - GESTION FINANCIERA</v>
          </cell>
        </row>
        <row r="11">
          <cell r="A11" t="str">
            <v>18 - CONTRATACION</v>
          </cell>
        </row>
        <row r="12">
          <cell r="A12" t="str">
            <v>19 - INGENIERIA ESPECTRO</v>
          </cell>
        </row>
        <row r="13">
          <cell r="A13" t="str">
            <v>2 - CONTROL TECNICO</v>
          </cell>
        </row>
        <row r="14">
          <cell r="A14" t="str">
            <v>20 - GESTION ESPECTRO</v>
          </cell>
        </row>
        <row r="15">
          <cell r="A15" t="str">
            <v>21 - INVESTIGACIONES</v>
          </cell>
        </row>
        <row r="16">
          <cell r="A16" t="str">
            <v>3 - TALENTO HUMANO</v>
          </cell>
        </row>
        <row r="17">
          <cell r="A17" t="str">
            <v>4 - RECURSOS FISICOS</v>
          </cell>
        </row>
        <row r="18">
          <cell r="A18" t="str">
            <v>5 - TECNOLOGIA Y SISTEMAS</v>
          </cell>
        </row>
        <row r="19">
          <cell r="A19" t="str">
            <v>7 - SOPORTE INSTITUCIONAL</v>
          </cell>
        </row>
        <row r="20">
          <cell r="A20" t="str">
            <v>9 - DIRECCION GENERAL</v>
          </cell>
        </row>
      </sheetData>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FT-TIC-FM-001 V3"/>
      <sheetName val="BASE DE DATOS"/>
    </sheetNames>
    <sheetDataSet>
      <sheetData sheetId="0" refreshError="1"/>
      <sheetData sheetId="1">
        <row r="3">
          <cell r="B3" t="str">
            <v>1 ARRENDAMIENTO y/o ADQUISICIÓN DE INMUEBLES</v>
          </cell>
          <cell r="C3" t="str">
            <v>1 INTERADMINSTRATIVO</v>
          </cell>
        </row>
        <row r="4">
          <cell r="B4" t="str">
            <v>2 COMODATO</v>
          </cell>
          <cell r="C4" t="str">
            <v>2 COOPERACION</v>
          </cell>
        </row>
        <row r="5">
          <cell r="B5" t="str">
            <v>3 COMPRAVENTA y/o SUMINISTRO</v>
          </cell>
          <cell r="C5">
            <v>0</v>
          </cell>
        </row>
        <row r="6">
          <cell r="B6" t="str">
            <v>4 CONCESIÓN</v>
          </cell>
          <cell r="C6">
            <v>0</v>
          </cell>
        </row>
        <row r="7">
          <cell r="B7" t="str">
            <v>5 CONSULTORÍA</v>
          </cell>
          <cell r="C7">
            <v>0</v>
          </cell>
        </row>
        <row r="8">
          <cell r="B8" t="str">
            <v>6 CONTRATOS DE ACTIVIDAD CIENTÍFICA Y TECNOLÓGICA</v>
          </cell>
          <cell r="C8">
            <v>0</v>
          </cell>
        </row>
        <row r="9">
          <cell r="B9" t="str">
            <v>8 DEPÓSITO</v>
          </cell>
          <cell r="C9">
            <v>0</v>
          </cell>
        </row>
        <row r="10">
          <cell r="B10" t="str">
            <v>9 FIDUCIA y/o ENCARGO FIDUCIARIO</v>
          </cell>
        </row>
        <row r="11">
          <cell r="B11" t="str">
            <v>10 INTERVENTORÍA</v>
          </cell>
        </row>
        <row r="12">
          <cell r="B12" t="str">
            <v>11 MANTENIMIENTO y/o REPARACIÓN</v>
          </cell>
        </row>
        <row r="13">
          <cell r="B13" t="str">
            <v>12 OBRA PÚBLICA</v>
          </cell>
        </row>
        <row r="14">
          <cell r="B14" t="str">
            <v>13 PERMUTA</v>
          </cell>
        </row>
        <row r="15">
          <cell r="B15" t="str">
            <v>14 PRESTACIÓN DE SERVICIOS</v>
          </cell>
        </row>
        <row r="16">
          <cell r="B16" t="str">
            <v>15 PRESTACIÓN DE SERVICIOS DE SALUD</v>
          </cell>
        </row>
        <row r="17">
          <cell r="B17" t="str">
            <v>16 PRÉSTAMO o MUTUO</v>
          </cell>
        </row>
        <row r="18">
          <cell r="B18" t="str">
            <v>17 PUBLICIDAD</v>
          </cell>
        </row>
        <row r="19">
          <cell r="B19" t="str">
            <v>18 SEGUROS</v>
          </cell>
        </row>
        <row r="20">
          <cell r="B20" t="str">
            <v>19 TRANSPORTE</v>
          </cell>
        </row>
        <row r="21">
          <cell r="B21" t="str">
            <v>20 FOMENTO</v>
          </cell>
        </row>
        <row r="22">
          <cell r="B22" t="str">
            <v>21 INTERADMINSTRATIVO</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98B15-C97E-4C38-9BAC-90551924AF46}">
  <sheetPr>
    <tabColor rgb="FFFFC000"/>
  </sheetPr>
  <dimension ref="B1:M86"/>
  <sheetViews>
    <sheetView tabSelected="1" zoomScale="84" zoomScaleNormal="84" workbookViewId="0">
      <pane ySplit="6" topLeftCell="A7" activePane="bottomLeft" state="frozen"/>
      <selection activeCell="A6" sqref="A6"/>
      <selection pane="bottomLeft" activeCell="B6" sqref="B6"/>
    </sheetView>
  </sheetViews>
  <sheetFormatPr baseColWidth="10" defaultColWidth="27" defaultRowHeight="12.75" x14ac:dyDescent="0.2"/>
  <cols>
    <col min="1" max="1" width="2.5703125" style="1" customWidth="1"/>
    <col min="2" max="2" width="35.85546875" style="1" customWidth="1"/>
    <col min="3" max="4" width="29.5703125" style="1" bestFit="1" customWidth="1"/>
    <col min="5" max="5" width="30.42578125" style="1" bestFit="1" customWidth="1"/>
    <col min="6" max="6" width="15.28515625" style="1" customWidth="1"/>
    <col min="7" max="7" width="27.5703125" style="1" bestFit="1" customWidth="1"/>
    <col min="8" max="8" width="15.28515625" style="1" customWidth="1"/>
    <col min="9" max="9" width="30.42578125" style="1" bestFit="1" customWidth="1"/>
    <col min="10" max="10" width="27.5703125" style="1" customWidth="1"/>
    <col min="11" max="11" width="15.28515625" style="1" customWidth="1"/>
    <col min="12" max="12" width="31.140625" style="1" bestFit="1" customWidth="1"/>
    <col min="13" max="13" width="113.7109375" style="25" customWidth="1"/>
    <col min="14" max="16384" width="27" style="1"/>
  </cols>
  <sheetData>
    <row r="1" spans="2:13" ht="14.25" x14ac:dyDescent="0.2">
      <c r="B1" s="44" t="s">
        <v>0</v>
      </c>
      <c r="C1" s="45"/>
      <c r="D1" s="45"/>
      <c r="E1" s="45"/>
      <c r="F1" s="45"/>
      <c r="G1" s="45"/>
      <c r="H1" s="45"/>
      <c r="I1" s="45"/>
      <c r="J1" s="45"/>
      <c r="K1" s="45"/>
      <c r="L1" s="45"/>
      <c r="M1" s="46"/>
    </row>
    <row r="2" spans="2:13" ht="14.25" x14ac:dyDescent="0.2">
      <c r="B2" s="47" t="s">
        <v>1</v>
      </c>
      <c r="C2" s="48"/>
      <c r="D2" s="48"/>
      <c r="E2" s="48"/>
      <c r="F2" s="48"/>
      <c r="G2" s="48"/>
      <c r="H2" s="48"/>
      <c r="I2" s="48"/>
      <c r="J2" s="48"/>
      <c r="K2" s="48"/>
      <c r="L2" s="48"/>
      <c r="M2" s="49"/>
    </row>
    <row r="3" spans="2:13" ht="15" thickBot="1" x14ac:dyDescent="0.25">
      <c r="B3" s="50" t="s">
        <v>128</v>
      </c>
      <c r="C3" s="51"/>
      <c r="D3" s="51"/>
      <c r="E3" s="51"/>
      <c r="F3" s="51"/>
      <c r="G3" s="51"/>
      <c r="H3" s="51"/>
      <c r="I3" s="51"/>
      <c r="J3" s="51"/>
      <c r="K3" s="51"/>
      <c r="L3" s="51"/>
      <c r="M3" s="52"/>
    </row>
    <row r="4" spans="2:13" ht="13.5" thickBot="1" x14ac:dyDescent="0.25">
      <c r="B4" s="2"/>
      <c r="C4" s="3"/>
      <c r="D4" s="3"/>
      <c r="E4" s="3"/>
      <c r="F4" s="3"/>
      <c r="G4" s="3"/>
      <c r="H4" s="3"/>
      <c r="I4" s="3"/>
      <c r="J4" s="3"/>
      <c r="K4" s="3"/>
      <c r="L4" s="3"/>
      <c r="M4" s="4"/>
    </row>
    <row r="5" spans="2:13" ht="15" thickBot="1" x14ac:dyDescent="0.25">
      <c r="B5" s="53" t="s">
        <v>2</v>
      </c>
      <c r="C5" s="54"/>
      <c r="D5" s="54"/>
      <c r="E5" s="54"/>
      <c r="F5" s="54"/>
      <c r="G5" s="54"/>
      <c r="H5" s="54"/>
      <c r="I5" s="54"/>
      <c r="J5" s="54"/>
      <c r="K5" s="54"/>
      <c r="L5" s="54"/>
      <c r="M5" s="55"/>
    </row>
    <row r="6" spans="2:13" s="5" customFormat="1" ht="57.75" customHeight="1" thickBot="1" x14ac:dyDescent="0.2">
      <c r="B6" s="27" t="s">
        <v>3</v>
      </c>
      <c r="C6" s="27" t="s">
        <v>4</v>
      </c>
      <c r="D6" s="27" t="s">
        <v>5</v>
      </c>
      <c r="E6" s="27" t="s">
        <v>106</v>
      </c>
      <c r="F6" s="27" t="s">
        <v>98</v>
      </c>
      <c r="G6" s="27" t="s">
        <v>6</v>
      </c>
      <c r="H6" s="27" t="s">
        <v>99</v>
      </c>
      <c r="I6" s="27" t="s">
        <v>103</v>
      </c>
      <c r="J6" s="27" t="s">
        <v>7</v>
      </c>
      <c r="K6" s="27" t="s">
        <v>100</v>
      </c>
      <c r="L6" s="27" t="s">
        <v>104</v>
      </c>
      <c r="M6" s="27" t="s">
        <v>8</v>
      </c>
    </row>
    <row r="7" spans="2:13" ht="27.75" customHeight="1" thickBot="1" x14ac:dyDescent="0.25">
      <c r="B7" s="28" t="s">
        <v>9</v>
      </c>
      <c r="C7" s="29">
        <f>+C8+C18+C26+C33</f>
        <v>16303129601</v>
      </c>
      <c r="D7" s="29">
        <f>+D8+D18+D26+D33</f>
        <v>15482553000</v>
      </c>
      <c r="E7" s="29">
        <f>+C7-D7</f>
        <v>820576601</v>
      </c>
      <c r="F7" s="30">
        <f>+D7/C7</f>
        <v>0.94966754107446538</v>
      </c>
      <c r="G7" s="29">
        <f>+G8+G18+G26+G33</f>
        <v>9870032072</v>
      </c>
      <c r="H7" s="30">
        <f>+G7/C7</f>
        <v>0.60540720178011664</v>
      </c>
      <c r="I7" s="29">
        <f t="shared" ref="I7:I69" si="0">+C7-G7</f>
        <v>6433097529</v>
      </c>
      <c r="J7" s="29">
        <f>+J8+J18+J26+J33</f>
        <v>9870032072</v>
      </c>
      <c r="K7" s="30">
        <f>J7/C7</f>
        <v>0.60540720178011664</v>
      </c>
      <c r="L7" s="29">
        <f>C7-J7</f>
        <v>6433097529</v>
      </c>
      <c r="M7" s="56" t="s">
        <v>107</v>
      </c>
    </row>
    <row r="8" spans="2:13" ht="26.1" customHeight="1" thickBot="1" x14ac:dyDescent="0.25">
      <c r="B8" s="6" t="s">
        <v>10</v>
      </c>
      <c r="C8" s="7">
        <f>SUM(C9:C17)</f>
        <v>10280752000</v>
      </c>
      <c r="D8" s="7">
        <f>SUM(D9:D17)</f>
        <v>10280752000</v>
      </c>
      <c r="E8" s="7">
        <f>SUM(E9:E17)</f>
        <v>0</v>
      </c>
      <c r="F8" s="8">
        <f t="shared" ref="F8:F61" si="1">+D8/C8</f>
        <v>1</v>
      </c>
      <c r="G8" s="7">
        <f>SUM(G9:G17)</f>
        <v>6726313327</v>
      </c>
      <c r="H8" s="9">
        <f>G8/C8</f>
        <v>0.65426277445463132</v>
      </c>
      <c r="I8" s="7">
        <f t="shared" si="0"/>
        <v>3554438673</v>
      </c>
      <c r="J8" s="7">
        <f>SUM(J9:J17)</f>
        <v>6726313327</v>
      </c>
      <c r="K8" s="9">
        <f t="shared" ref="K8:K70" si="2">J8/C8</f>
        <v>0.65426277445463132</v>
      </c>
      <c r="L8" s="7">
        <f t="shared" ref="L8:L70" si="3">C8-J8</f>
        <v>3554438673</v>
      </c>
      <c r="M8" s="57"/>
    </row>
    <row r="9" spans="2:13" ht="25.35" customHeight="1" thickBot="1" x14ac:dyDescent="0.25">
      <c r="B9" s="10" t="s">
        <v>11</v>
      </c>
      <c r="C9" s="11">
        <v>7087318242</v>
      </c>
      <c r="D9" s="11">
        <v>7087318242</v>
      </c>
      <c r="E9" s="12">
        <f>+C9-D9</f>
        <v>0</v>
      </c>
      <c r="F9" s="13">
        <f t="shared" si="1"/>
        <v>1</v>
      </c>
      <c r="G9" s="11">
        <v>5243593675</v>
      </c>
      <c r="H9" s="14">
        <f t="shared" ref="H9:H32" si="4">+G9/C9</f>
        <v>0.73985582359291491</v>
      </c>
      <c r="I9" s="12">
        <f t="shared" si="0"/>
        <v>1843724567</v>
      </c>
      <c r="J9" s="11">
        <v>5243593675</v>
      </c>
      <c r="K9" s="14">
        <f t="shared" si="2"/>
        <v>0.73985582359291491</v>
      </c>
      <c r="L9" s="12">
        <f t="shared" si="3"/>
        <v>1843724567</v>
      </c>
      <c r="M9" s="58"/>
    </row>
    <row r="10" spans="2:13" ht="27.95" customHeight="1" thickBot="1" x14ac:dyDescent="0.25">
      <c r="B10" s="10" t="s">
        <v>12</v>
      </c>
      <c r="C10" s="11">
        <v>1008416898</v>
      </c>
      <c r="D10" s="11">
        <v>1008416898</v>
      </c>
      <c r="E10" s="12">
        <f t="shared" ref="E10:E33" si="5">+C10-D10</f>
        <v>0</v>
      </c>
      <c r="F10" s="13">
        <f t="shared" si="1"/>
        <v>1</v>
      </c>
      <c r="G10" s="11">
        <v>618643320</v>
      </c>
      <c r="H10" s="14">
        <f t="shared" si="4"/>
        <v>0.61347972374021043</v>
      </c>
      <c r="I10" s="12">
        <f t="shared" si="0"/>
        <v>389773578</v>
      </c>
      <c r="J10" s="11">
        <v>618643320</v>
      </c>
      <c r="K10" s="14">
        <f t="shared" si="2"/>
        <v>0.61347972374021043</v>
      </c>
      <c r="L10" s="12">
        <f t="shared" si="3"/>
        <v>389773578</v>
      </c>
      <c r="M10" s="58"/>
    </row>
    <row r="11" spans="2:13" ht="29.65" customHeight="1" thickBot="1" x14ac:dyDescent="0.25">
      <c r="B11" s="10" t="s">
        <v>13</v>
      </c>
      <c r="C11" s="11">
        <v>5772380</v>
      </c>
      <c r="D11" s="11">
        <v>5772380</v>
      </c>
      <c r="E11" s="12">
        <f t="shared" si="5"/>
        <v>0</v>
      </c>
      <c r="F11" s="13">
        <f t="shared" si="1"/>
        <v>1</v>
      </c>
      <c r="G11" s="11">
        <v>3709912</v>
      </c>
      <c r="H11" s="14">
        <f t="shared" si="4"/>
        <v>0.64270058450760348</v>
      </c>
      <c r="I11" s="12">
        <f t="shared" si="0"/>
        <v>2062468</v>
      </c>
      <c r="J11" s="11">
        <v>3709912</v>
      </c>
      <c r="K11" s="14">
        <f t="shared" si="2"/>
        <v>0.64270058450760348</v>
      </c>
      <c r="L11" s="12">
        <f t="shared" si="3"/>
        <v>2062468</v>
      </c>
      <c r="M11" s="58"/>
    </row>
    <row r="12" spans="2:13" ht="25.35" customHeight="1" thickBot="1" x14ac:dyDescent="0.25">
      <c r="B12" s="10" t="s">
        <v>14</v>
      </c>
      <c r="C12" s="11">
        <v>11300000</v>
      </c>
      <c r="D12" s="11">
        <v>11300000</v>
      </c>
      <c r="E12" s="12">
        <f t="shared" si="5"/>
        <v>0</v>
      </c>
      <c r="F12" s="13">
        <f t="shared" si="1"/>
        <v>1</v>
      </c>
      <c r="G12" s="11">
        <v>7113335</v>
      </c>
      <c r="H12" s="14">
        <f t="shared" si="4"/>
        <v>0.62949867256637171</v>
      </c>
      <c r="I12" s="12">
        <f t="shared" si="0"/>
        <v>4186665</v>
      </c>
      <c r="J12" s="11">
        <v>7113335</v>
      </c>
      <c r="K12" s="14">
        <f t="shared" si="2"/>
        <v>0.62949867256637171</v>
      </c>
      <c r="L12" s="12">
        <f t="shared" si="3"/>
        <v>4186665</v>
      </c>
      <c r="M12" s="58"/>
    </row>
    <row r="13" spans="2:13" ht="27" customHeight="1" thickBot="1" x14ac:dyDescent="0.25">
      <c r="B13" s="10" t="s">
        <v>15</v>
      </c>
      <c r="C13" s="11">
        <v>454002628</v>
      </c>
      <c r="D13" s="11">
        <v>454002628</v>
      </c>
      <c r="E13" s="12">
        <f t="shared" si="5"/>
        <v>0</v>
      </c>
      <c r="F13" s="13">
        <f t="shared" si="1"/>
        <v>1</v>
      </c>
      <c r="G13" s="11">
        <v>385495279</v>
      </c>
      <c r="H13" s="14">
        <f t="shared" si="4"/>
        <v>0.84910362897723135</v>
      </c>
      <c r="I13" s="12">
        <f t="shared" si="0"/>
        <v>68507349</v>
      </c>
      <c r="J13" s="11">
        <v>385495279</v>
      </c>
      <c r="K13" s="14">
        <f t="shared" si="2"/>
        <v>0.84910362897723135</v>
      </c>
      <c r="L13" s="12">
        <f t="shared" si="3"/>
        <v>68507349</v>
      </c>
      <c r="M13" s="58"/>
    </row>
    <row r="14" spans="2:13" ht="35.1" customHeight="1" thickBot="1" x14ac:dyDescent="0.25">
      <c r="B14" s="10" t="s">
        <v>16</v>
      </c>
      <c r="C14" s="11">
        <v>310141939</v>
      </c>
      <c r="D14" s="11">
        <v>310141939</v>
      </c>
      <c r="E14" s="12">
        <f t="shared" si="5"/>
        <v>0</v>
      </c>
      <c r="F14" s="13">
        <f t="shared" si="1"/>
        <v>1</v>
      </c>
      <c r="G14" s="11">
        <v>205700003</v>
      </c>
      <c r="H14" s="14">
        <f t="shared" si="4"/>
        <v>0.66324471841262334</v>
      </c>
      <c r="I14" s="12">
        <f t="shared" si="0"/>
        <v>104441936</v>
      </c>
      <c r="J14" s="11">
        <v>205700003</v>
      </c>
      <c r="K14" s="14">
        <f t="shared" si="2"/>
        <v>0.66324471841262334</v>
      </c>
      <c r="L14" s="12">
        <f t="shared" si="3"/>
        <v>104441936</v>
      </c>
      <c r="M14" s="58"/>
    </row>
    <row r="15" spans="2:13" ht="42.75" customHeight="1" thickBot="1" x14ac:dyDescent="0.25">
      <c r="B15" s="10" t="s">
        <v>17</v>
      </c>
      <c r="C15" s="11">
        <v>47623573</v>
      </c>
      <c r="D15" s="11">
        <v>47623573</v>
      </c>
      <c r="E15" s="12">
        <f t="shared" si="5"/>
        <v>0</v>
      </c>
      <c r="F15" s="13">
        <f t="shared" si="1"/>
        <v>1</v>
      </c>
      <c r="G15" s="11">
        <v>13459850</v>
      </c>
      <c r="H15" s="14">
        <f t="shared" si="4"/>
        <v>0.28262999082408202</v>
      </c>
      <c r="I15" s="12">
        <f t="shared" si="0"/>
        <v>34163723</v>
      </c>
      <c r="J15" s="11">
        <v>13459850</v>
      </c>
      <c r="K15" s="14">
        <f t="shared" si="2"/>
        <v>0.28262999082408202</v>
      </c>
      <c r="L15" s="12">
        <f t="shared" si="3"/>
        <v>34163723</v>
      </c>
      <c r="M15" s="58"/>
    </row>
    <row r="16" spans="2:13" ht="33" customHeight="1" thickBot="1" x14ac:dyDescent="0.25">
      <c r="B16" s="10" t="s">
        <v>18</v>
      </c>
      <c r="C16" s="11">
        <v>916335363</v>
      </c>
      <c r="D16" s="11">
        <v>916335363</v>
      </c>
      <c r="E16" s="12">
        <f t="shared" si="5"/>
        <v>0</v>
      </c>
      <c r="F16" s="13">
        <f t="shared" si="1"/>
        <v>1</v>
      </c>
      <c r="G16" s="11">
        <v>6859575</v>
      </c>
      <c r="H16" s="14">
        <f t="shared" si="4"/>
        <v>7.4858782897370291E-3</v>
      </c>
      <c r="I16" s="12">
        <f t="shared" si="0"/>
        <v>909475788</v>
      </c>
      <c r="J16" s="11">
        <v>6859575</v>
      </c>
      <c r="K16" s="14">
        <f t="shared" si="2"/>
        <v>7.4858782897370291E-3</v>
      </c>
      <c r="L16" s="12">
        <f t="shared" si="3"/>
        <v>909475788</v>
      </c>
      <c r="M16" s="58"/>
    </row>
    <row r="17" spans="2:13" ht="33" customHeight="1" thickBot="1" x14ac:dyDescent="0.25">
      <c r="B17" s="10" t="s">
        <v>19</v>
      </c>
      <c r="C17" s="11">
        <v>439840977</v>
      </c>
      <c r="D17" s="11">
        <v>439840977</v>
      </c>
      <c r="E17" s="12">
        <f t="shared" si="5"/>
        <v>0</v>
      </c>
      <c r="F17" s="13">
        <f t="shared" si="1"/>
        <v>1</v>
      </c>
      <c r="G17" s="11">
        <v>241738378</v>
      </c>
      <c r="H17" s="14">
        <f t="shared" si="4"/>
        <v>0.54960404018927955</v>
      </c>
      <c r="I17" s="12">
        <f t="shared" si="0"/>
        <v>198102599</v>
      </c>
      <c r="J17" s="11">
        <v>241738378</v>
      </c>
      <c r="K17" s="14">
        <f t="shared" si="2"/>
        <v>0.54960404018927955</v>
      </c>
      <c r="L17" s="12">
        <f t="shared" si="3"/>
        <v>198102599</v>
      </c>
      <c r="M17" s="58"/>
    </row>
    <row r="18" spans="2:13" ht="33.75" customHeight="1" thickBot="1" x14ac:dyDescent="0.25">
      <c r="B18" s="15" t="s">
        <v>20</v>
      </c>
      <c r="C18" s="7">
        <f>SUM(C19:C25)</f>
        <v>3953901000</v>
      </c>
      <c r="D18" s="7">
        <f>SUM(D19:D25)</f>
        <v>3953901000</v>
      </c>
      <c r="E18" s="7">
        <f>+C18-D18</f>
        <v>0</v>
      </c>
      <c r="F18" s="8">
        <f>+D18/C18</f>
        <v>1</v>
      </c>
      <c r="G18" s="7">
        <f>SUM(G19:G25)</f>
        <v>2232506794</v>
      </c>
      <c r="H18" s="9">
        <f t="shared" si="4"/>
        <v>0.56463396377400443</v>
      </c>
      <c r="I18" s="7">
        <f t="shared" si="0"/>
        <v>1721394206</v>
      </c>
      <c r="J18" s="7">
        <f>SUM(J19:J25)</f>
        <v>2232506794</v>
      </c>
      <c r="K18" s="9">
        <f t="shared" si="2"/>
        <v>0.56463396377400443</v>
      </c>
      <c r="L18" s="7">
        <f t="shared" si="3"/>
        <v>1721394206</v>
      </c>
      <c r="M18" s="58"/>
    </row>
    <row r="19" spans="2:13" ht="35.65" customHeight="1" thickBot="1" x14ac:dyDescent="0.25">
      <c r="B19" s="10" t="s">
        <v>21</v>
      </c>
      <c r="C19" s="11">
        <v>1119130000</v>
      </c>
      <c r="D19" s="11">
        <v>1119130000</v>
      </c>
      <c r="E19" s="12">
        <f t="shared" si="5"/>
        <v>0</v>
      </c>
      <c r="F19" s="13">
        <f t="shared" si="1"/>
        <v>1</v>
      </c>
      <c r="G19" s="11">
        <v>666905200</v>
      </c>
      <c r="H19" s="14">
        <f t="shared" si="4"/>
        <v>0.5959139688865458</v>
      </c>
      <c r="I19" s="12">
        <f t="shared" si="0"/>
        <v>452224800</v>
      </c>
      <c r="J19" s="11">
        <v>666905200</v>
      </c>
      <c r="K19" s="14">
        <f t="shared" si="2"/>
        <v>0.5959139688865458</v>
      </c>
      <c r="L19" s="12">
        <f t="shared" si="3"/>
        <v>452224800</v>
      </c>
      <c r="M19" s="58"/>
    </row>
    <row r="20" spans="2:13" ht="33.950000000000003" customHeight="1" thickBot="1" x14ac:dyDescent="0.25">
      <c r="B20" s="10" t="s">
        <v>22</v>
      </c>
      <c r="C20" s="11">
        <v>813550700</v>
      </c>
      <c r="D20" s="11">
        <v>813550700</v>
      </c>
      <c r="E20" s="12">
        <f t="shared" si="5"/>
        <v>0</v>
      </c>
      <c r="F20" s="13">
        <f t="shared" si="1"/>
        <v>1</v>
      </c>
      <c r="G20" s="11">
        <v>472114600</v>
      </c>
      <c r="H20" s="14">
        <f t="shared" si="4"/>
        <v>0.58031367928268018</v>
      </c>
      <c r="I20" s="12">
        <f t="shared" si="0"/>
        <v>341436100</v>
      </c>
      <c r="J20" s="11">
        <v>472114600</v>
      </c>
      <c r="K20" s="14">
        <f t="shared" si="2"/>
        <v>0.58031367928268018</v>
      </c>
      <c r="L20" s="12">
        <f t="shared" si="3"/>
        <v>341436100</v>
      </c>
      <c r="M20" s="58"/>
    </row>
    <row r="21" spans="2:13" ht="26.1" customHeight="1" thickBot="1" x14ac:dyDescent="0.25">
      <c r="B21" s="10" t="s">
        <v>23</v>
      </c>
      <c r="C21" s="11">
        <v>997498609</v>
      </c>
      <c r="D21" s="11">
        <v>997498609</v>
      </c>
      <c r="E21" s="12">
        <f t="shared" si="5"/>
        <v>0</v>
      </c>
      <c r="F21" s="13">
        <f t="shared" si="1"/>
        <v>1</v>
      </c>
      <c r="G21" s="11">
        <v>478461794</v>
      </c>
      <c r="H21" s="14">
        <f t="shared" si="4"/>
        <v>0.4796616152474254</v>
      </c>
      <c r="I21" s="12">
        <f t="shared" si="0"/>
        <v>519036815</v>
      </c>
      <c r="J21" s="11">
        <v>478461794</v>
      </c>
      <c r="K21" s="14">
        <f t="shared" si="2"/>
        <v>0.4796616152474254</v>
      </c>
      <c r="L21" s="12">
        <f t="shared" si="3"/>
        <v>519036815</v>
      </c>
      <c r="M21" s="58"/>
    </row>
    <row r="22" spans="2:13" ht="33.4" customHeight="1" thickBot="1" x14ac:dyDescent="0.25">
      <c r="B22" s="10" t="s">
        <v>24</v>
      </c>
      <c r="C22" s="11">
        <v>412405700</v>
      </c>
      <c r="D22" s="11">
        <v>412405700</v>
      </c>
      <c r="E22" s="12">
        <f t="shared" si="5"/>
        <v>0</v>
      </c>
      <c r="F22" s="13">
        <f t="shared" si="1"/>
        <v>1</v>
      </c>
      <c r="G22" s="11">
        <v>249832600</v>
      </c>
      <c r="H22" s="14">
        <f t="shared" si="4"/>
        <v>0.60579327589313148</v>
      </c>
      <c r="I22" s="12">
        <f t="shared" si="0"/>
        <v>162573100</v>
      </c>
      <c r="J22" s="11">
        <v>249832600</v>
      </c>
      <c r="K22" s="14">
        <f t="shared" si="2"/>
        <v>0.60579327589313148</v>
      </c>
      <c r="L22" s="12">
        <f t="shared" si="3"/>
        <v>162573100</v>
      </c>
      <c r="M22" s="58"/>
    </row>
    <row r="23" spans="2:13" ht="40.35" customHeight="1" thickBot="1" x14ac:dyDescent="0.25">
      <c r="B23" s="10" t="s">
        <v>25</v>
      </c>
      <c r="C23" s="11">
        <v>83000000</v>
      </c>
      <c r="D23" s="11">
        <v>83000000</v>
      </c>
      <c r="E23" s="12">
        <f t="shared" si="5"/>
        <v>0</v>
      </c>
      <c r="F23" s="13">
        <f t="shared" si="1"/>
        <v>1</v>
      </c>
      <c r="G23" s="11">
        <v>52876900</v>
      </c>
      <c r="H23" s="14">
        <f t="shared" si="4"/>
        <v>0.63707108433734938</v>
      </c>
      <c r="I23" s="12">
        <f t="shared" si="0"/>
        <v>30123100</v>
      </c>
      <c r="J23" s="11">
        <v>52876900</v>
      </c>
      <c r="K23" s="14">
        <f t="shared" si="2"/>
        <v>0.63707108433734938</v>
      </c>
      <c r="L23" s="12">
        <f t="shared" si="3"/>
        <v>30123100</v>
      </c>
      <c r="M23" s="58"/>
    </row>
    <row r="24" spans="2:13" ht="26.1" customHeight="1" thickBot="1" x14ac:dyDescent="0.25">
      <c r="B24" s="10" t="s">
        <v>26</v>
      </c>
      <c r="C24" s="11">
        <v>314612491</v>
      </c>
      <c r="D24" s="11">
        <v>314612491</v>
      </c>
      <c r="E24" s="12">
        <f t="shared" si="5"/>
        <v>0</v>
      </c>
      <c r="F24" s="13">
        <f t="shared" si="1"/>
        <v>1</v>
      </c>
      <c r="G24" s="11">
        <v>187387600</v>
      </c>
      <c r="H24" s="14">
        <f t="shared" si="4"/>
        <v>0.59561398660423814</v>
      </c>
      <c r="I24" s="12">
        <f t="shared" si="0"/>
        <v>127224891</v>
      </c>
      <c r="J24" s="11">
        <v>187387600</v>
      </c>
      <c r="K24" s="14">
        <f t="shared" si="2"/>
        <v>0.59561398660423814</v>
      </c>
      <c r="L24" s="12">
        <f t="shared" si="3"/>
        <v>127224891</v>
      </c>
      <c r="M24" s="58"/>
    </row>
    <row r="25" spans="2:13" ht="26.1" customHeight="1" thickBot="1" x14ac:dyDescent="0.25">
      <c r="B25" s="10" t="s">
        <v>27</v>
      </c>
      <c r="C25" s="11">
        <v>213703500</v>
      </c>
      <c r="D25" s="11">
        <v>213703500</v>
      </c>
      <c r="E25" s="12">
        <f t="shared" si="5"/>
        <v>0</v>
      </c>
      <c r="F25" s="13">
        <f t="shared" si="1"/>
        <v>1</v>
      </c>
      <c r="G25" s="11">
        <v>124928100</v>
      </c>
      <c r="H25" s="14">
        <f t="shared" si="4"/>
        <v>0.58458612048936964</v>
      </c>
      <c r="I25" s="12">
        <f t="shared" si="0"/>
        <v>88775400</v>
      </c>
      <c r="J25" s="11">
        <v>124928100</v>
      </c>
      <c r="K25" s="14">
        <f t="shared" si="2"/>
        <v>0.58458612048936964</v>
      </c>
      <c r="L25" s="12">
        <f t="shared" si="3"/>
        <v>88775400</v>
      </c>
      <c r="M25" s="58"/>
    </row>
    <row r="26" spans="2:13" ht="43.5" customHeight="1" thickBot="1" x14ac:dyDescent="0.25">
      <c r="B26" s="15" t="s">
        <v>28</v>
      </c>
      <c r="C26" s="7">
        <f>SUM(C27:C32)</f>
        <v>1247900000</v>
      </c>
      <c r="D26" s="7">
        <f>SUM(D27:D32)</f>
        <v>1247900000</v>
      </c>
      <c r="E26" s="7">
        <f>+C26-D26</f>
        <v>0</v>
      </c>
      <c r="F26" s="8">
        <f>+D26/C26</f>
        <v>1</v>
      </c>
      <c r="G26" s="7">
        <f>SUM(G27:G32)</f>
        <v>911211951</v>
      </c>
      <c r="H26" s="9">
        <f t="shared" si="4"/>
        <v>0.73019629056815449</v>
      </c>
      <c r="I26" s="7">
        <f t="shared" si="0"/>
        <v>336688049</v>
      </c>
      <c r="J26" s="7">
        <f>SUM(J27:J32)</f>
        <v>911211951</v>
      </c>
      <c r="K26" s="9">
        <f t="shared" si="2"/>
        <v>0.73019629056815449</v>
      </c>
      <c r="L26" s="7">
        <f t="shared" si="3"/>
        <v>336688049</v>
      </c>
      <c r="M26" s="58"/>
    </row>
    <row r="27" spans="2:13" ht="32.1" customHeight="1" thickBot="1" x14ac:dyDescent="0.25">
      <c r="B27" s="10" t="s">
        <v>29</v>
      </c>
      <c r="C27" s="11">
        <v>530659894</v>
      </c>
      <c r="D27" s="11">
        <v>515659894</v>
      </c>
      <c r="E27" s="12">
        <f t="shared" si="5"/>
        <v>15000000</v>
      </c>
      <c r="F27" s="13">
        <f>+D27/C27</f>
        <v>0.97173330758627108</v>
      </c>
      <c r="G27" s="11">
        <v>302295791</v>
      </c>
      <c r="H27" s="14">
        <f t="shared" si="4"/>
        <v>0.56966014281079247</v>
      </c>
      <c r="I27" s="12">
        <f t="shared" si="0"/>
        <v>228364103</v>
      </c>
      <c r="J27" s="11">
        <v>302295791</v>
      </c>
      <c r="K27" s="14">
        <f t="shared" si="2"/>
        <v>0.56966014281079247</v>
      </c>
      <c r="L27" s="12">
        <f t="shared" si="3"/>
        <v>228364103</v>
      </c>
      <c r="M27" s="58"/>
    </row>
    <row r="28" spans="2:13" ht="32.1" customHeight="1" thickBot="1" x14ac:dyDescent="0.25">
      <c r="B28" s="10" t="s">
        <v>30</v>
      </c>
      <c r="C28" s="11">
        <v>25000000</v>
      </c>
      <c r="D28" s="11">
        <v>40000000</v>
      </c>
      <c r="E28" s="12">
        <f t="shared" si="5"/>
        <v>-15000000</v>
      </c>
      <c r="F28" s="13">
        <f t="shared" ref="F28:F32" si="6">+D28/C28</f>
        <v>1.6</v>
      </c>
      <c r="G28" s="11">
        <v>32600676</v>
      </c>
      <c r="H28" s="14">
        <f t="shared" si="4"/>
        <v>1.30402704</v>
      </c>
      <c r="I28" s="12">
        <f t="shared" si="0"/>
        <v>-7600676</v>
      </c>
      <c r="J28" s="11">
        <v>32600676</v>
      </c>
      <c r="K28" s="14">
        <f t="shared" si="2"/>
        <v>1.30402704</v>
      </c>
      <c r="L28" s="12">
        <f t="shared" si="3"/>
        <v>-7600676</v>
      </c>
      <c r="M28" s="58"/>
    </row>
    <row r="29" spans="2:13" ht="32.1" customHeight="1" thickBot="1" x14ac:dyDescent="0.25">
      <c r="B29" s="10" t="s">
        <v>31</v>
      </c>
      <c r="C29" s="11">
        <v>45000000</v>
      </c>
      <c r="D29" s="11">
        <v>45000000</v>
      </c>
      <c r="E29" s="12">
        <f t="shared" si="5"/>
        <v>0</v>
      </c>
      <c r="F29" s="13">
        <f t="shared" si="6"/>
        <v>1</v>
      </c>
      <c r="G29" s="11">
        <v>28063402</v>
      </c>
      <c r="H29" s="14">
        <f t="shared" si="4"/>
        <v>0.62363115555555559</v>
      </c>
      <c r="I29" s="12">
        <f t="shared" si="0"/>
        <v>16936598</v>
      </c>
      <c r="J29" s="11">
        <v>28063402</v>
      </c>
      <c r="K29" s="14">
        <f t="shared" si="2"/>
        <v>0.62363115555555559</v>
      </c>
      <c r="L29" s="12">
        <f t="shared" si="3"/>
        <v>16936598</v>
      </c>
      <c r="M29" s="58"/>
    </row>
    <row r="30" spans="2:13" ht="32.1" customHeight="1" thickBot="1" x14ac:dyDescent="0.25">
      <c r="B30" s="10" t="s">
        <v>32</v>
      </c>
      <c r="C30" s="11">
        <v>335567646</v>
      </c>
      <c r="D30" s="11">
        <v>335567646</v>
      </c>
      <c r="E30" s="12">
        <f t="shared" si="5"/>
        <v>0</v>
      </c>
      <c r="F30" s="13">
        <f t="shared" si="6"/>
        <v>1</v>
      </c>
      <c r="G30" s="11">
        <v>320337567</v>
      </c>
      <c r="H30" s="14">
        <f t="shared" si="4"/>
        <v>0.95461398266029496</v>
      </c>
      <c r="I30" s="12">
        <f t="shared" si="0"/>
        <v>15230079</v>
      </c>
      <c r="J30" s="11">
        <v>320337567</v>
      </c>
      <c r="K30" s="14">
        <f t="shared" si="2"/>
        <v>0.95461398266029496</v>
      </c>
      <c r="L30" s="12">
        <f t="shared" si="3"/>
        <v>15230079</v>
      </c>
      <c r="M30" s="58"/>
    </row>
    <row r="31" spans="2:13" ht="32.1" customHeight="1" thickBot="1" x14ac:dyDescent="0.25">
      <c r="B31" s="10" t="s">
        <v>33</v>
      </c>
      <c r="C31" s="11">
        <v>219466177</v>
      </c>
      <c r="D31" s="11">
        <v>219466177</v>
      </c>
      <c r="E31" s="12">
        <f t="shared" si="5"/>
        <v>0</v>
      </c>
      <c r="F31" s="13">
        <f t="shared" si="6"/>
        <v>1</v>
      </c>
      <c r="G31" s="11">
        <v>143470421</v>
      </c>
      <c r="H31" s="14">
        <f t="shared" si="4"/>
        <v>0.65372451901779838</v>
      </c>
      <c r="I31" s="12">
        <f t="shared" si="0"/>
        <v>75995756</v>
      </c>
      <c r="J31" s="11">
        <v>143470421</v>
      </c>
      <c r="K31" s="14">
        <f t="shared" si="2"/>
        <v>0.65372451901779838</v>
      </c>
      <c r="L31" s="12">
        <f t="shared" si="3"/>
        <v>75995756</v>
      </c>
      <c r="M31" s="58"/>
    </row>
    <row r="32" spans="2:13" ht="32.1" customHeight="1" thickBot="1" x14ac:dyDescent="0.25">
      <c r="B32" s="10" t="s">
        <v>34</v>
      </c>
      <c r="C32" s="11">
        <v>92206283</v>
      </c>
      <c r="D32" s="11">
        <v>92206283</v>
      </c>
      <c r="E32" s="12">
        <f t="shared" si="5"/>
        <v>0</v>
      </c>
      <c r="F32" s="13">
        <f t="shared" si="6"/>
        <v>1</v>
      </c>
      <c r="G32" s="11">
        <v>84444094</v>
      </c>
      <c r="H32" s="14">
        <f t="shared" si="4"/>
        <v>0.91581713580190627</v>
      </c>
      <c r="I32" s="12">
        <f t="shared" si="0"/>
        <v>7762189</v>
      </c>
      <c r="J32" s="11">
        <v>84444094</v>
      </c>
      <c r="K32" s="14">
        <f t="shared" si="2"/>
        <v>0.91581713580190627</v>
      </c>
      <c r="L32" s="12">
        <f t="shared" si="3"/>
        <v>7762189</v>
      </c>
      <c r="M32" s="59"/>
    </row>
    <row r="33" spans="2:13" ht="34.5" customHeight="1" thickBot="1" x14ac:dyDescent="0.25">
      <c r="B33" s="15" t="s">
        <v>35</v>
      </c>
      <c r="C33" s="7">
        <v>820576601</v>
      </c>
      <c r="D33" s="7">
        <v>0</v>
      </c>
      <c r="E33" s="7">
        <f t="shared" si="5"/>
        <v>820576601</v>
      </c>
      <c r="F33" s="8">
        <v>0</v>
      </c>
      <c r="G33" s="7">
        <v>0</v>
      </c>
      <c r="H33" s="9">
        <v>0</v>
      </c>
      <c r="I33" s="7">
        <f t="shared" si="0"/>
        <v>820576601</v>
      </c>
      <c r="J33" s="7">
        <v>0</v>
      </c>
      <c r="K33" s="9">
        <v>0</v>
      </c>
      <c r="L33" s="7">
        <f t="shared" si="3"/>
        <v>820576601</v>
      </c>
      <c r="M33" s="16" t="s">
        <v>36</v>
      </c>
    </row>
    <row r="34" spans="2:13" ht="36" customHeight="1" thickBot="1" x14ac:dyDescent="0.25">
      <c r="B34" s="31" t="s">
        <v>37</v>
      </c>
      <c r="C34" s="32">
        <f>SUM(C35:C61)</f>
        <v>4414911000</v>
      </c>
      <c r="D34" s="32">
        <f>SUM(D35:D61)</f>
        <v>4032580759.2300005</v>
      </c>
      <c r="E34" s="32">
        <f>SUM(E35:E61)</f>
        <v>465900579.69999993</v>
      </c>
      <c r="F34" s="33">
        <f t="shared" si="1"/>
        <v>0.91340023824489336</v>
      </c>
      <c r="G34" s="32">
        <f>SUM(G35:G61)</f>
        <v>2051204637.29</v>
      </c>
      <c r="H34" s="33">
        <f>G34/C34</f>
        <v>0.46460837767511054</v>
      </c>
      <c r="I34" s="32">
        <f t="shared" si="0"/>
        <v>2363706362.71</v>
      </c>
      <c r="J34" s="32">
        <f>SUM(J35:J61)</f>
        <v>2022416500.25</v>
      </c>
      <c r="K34" s="33">
        <f t="shared" si="2"/>
        <v>0.4580877168871581</v>
      </c>
      <c r="L34" s="32">
        <f t="shared" si="3"/>
        <v>2392494499.75</v>
      </c>
      <c r="M34" s="34"/>
    </row>
    <row r="35" spans="2:13" ht="42" customHeight="1" thickBot="1" x14ac:dyDescent="0.25">
      <c r="B35" s="10" t="s">
        <v>38</v>
      </c>
      <c r="C35" s="17">
        <v>11950000</v>
      </c>
      <c r="D35" s="17">
        <v>6511500</v>
      </c>
      <c r="E35" s="12">
        <f t="shared" ref="E35:E66" si="7">+C35-D35</f>
        <v>5438500</v>
      </c>
      <c r="F35" s="13">
        <f t="shared" si="1"/>
        <v>0.54489539748953975</v>
      </c>
      <c r="G35" s="17">
        <v>6511500</v>
      </c>
      <c r="H35" s="14">
        <f t="shared" ref="H35:H69" si="8">+G35/C35</f>
        <v>0.54489539748953975</v>
      </c>
      <c r="I35" s="12">
        <f t="shared" si="0"/>
        <v>5438500</v>
      </c>
      <c r="J35" s="11">
        <v>6511500</v>
      </c>
      <c r="K35" s="14">
        <f t="shared" si="2"/>
        <v>0.54489539748953975</v>
      </c>
      <c r="L35" s="12">
        <f t="shared" si="3"/>
        <v>5438500</v>
      </c>
      <c r="M35" s="18" t="s">
        <v>39</v>
      </c>
    </row>
    <row r="36" spans="2:13" ht="48.75" customHeight="1" thickBot="1" x14ac:dyDescent="0.25">
      <c r="B36" s="10" t="s">
        <v>82</v>
      </c>
      <c r="C36" s="17">
        <v>25826069</v>
      </c>
      <c r="D36" s="17">
        <v>15287560</v>
      </c>
      <c r="E36" s="12">
        <f t="shared" si="7"/>
        <v>10538509</v>
      </c>
      <c r="F36" s="13">
        <f t="shared" si="1"/>
        <v>0.59194297049233469</v>
      </c>
      <c r="G36" s="17">
        <v>474790</v>
      </c>
      <c r="H36" s="14">
        <f t="shared" si="8"/>
        <v>1.8384137361361498E-2</v>
      </c>
      <c r="I36" s="12">
        <f t="shared" si="0"/>
        <v>25351279</v>
      </c>
      <c r="J36" s="11">
        <v>474790</v>
      </c>
      <c r="K36" s="14">
        <f t="shared" si="2"/>
        <v>1.8384137361361498E-2</v>
      </c>
      <c r="L36" s="12">
        <f t="shared" si="3"/>
        <v>25351279</v>
      </c>
      <c r="M36" s="18" t="s">
        <v>108</v>
      </c>
    </row>
    <row r="37" spans="2:13" ht="61.5" customHeight="1" thickBot="1" x14ac:dyDescent="0.25">
      <c r="B37" s="10" t="s">
        <v>40</v>
      </c>
      <c r="C37" s="17">
        <v>17720000</v>
      </c>
      <c r="D37" s="17">
        <v>13103735</v>
      </c>
      <c r="E37" s="12">
        <f t="shared" si="7"/>
        <v>4616265</v>
      </c>
      <c r="F37" s="13">
        <f t="shared" si="1"/>
        <v>0.73948843115124152</v>
      </c>
      <c r="G37" s="17">
        <v>7646052.0999999996</v>
      </c>
      <c r="H37" s="14">
        <f t="shared" si="8"/>
        <v>0.43149278216704284</v>
      </c>
      <c r="I37" s="12">
        <f t="shared" si="0"/>
        <v>10073947.9</v>
      </c>
      <c r="J37" s="11">
        <v>7646052.0999999996</v>
      </c>
      <c r="K37" s="14">
        <f t="shared" si="2"/>
        <v>0.43149278216704284</v>
      </c>
      <c r="L37" s="12">
        <f t="shared" si="3"/>
        <v>10073947.9</v>
      </c>
      <c r="M37" s="18" t="s">
        <v>41</v>
      </c>
    </row>
    <row r="38" spans="2:13" ht="60.75" customHeight="1" thickBot="1" x14ac:dyDescent="0.25">
      <c r="B38" s="10" t="s">
        <v>42</v>
      </c>
      <c r="C38" s="17">
        <v>2716666</v>
      </c>
      <c r="D38" s="17">
        <v>1764536</v>
      </c>
      <c r="E38" s="12">
        <f t="shared" si="7"/>
        <v>952130</v>
      </c>
      <c r="F38" s="13">
        <f t="shared" si="1"/>
        <v>0.64952261337978245</v>
      </c>
      <c r="G38" s="17">
        <v>1764536</v>
      </c>
      <c r="H38" s="14">
        <f t="shared" si="8"/>
        <v>0.64952261337978245</v>
      </c>
      <c r="I38" s="12">
        <f t="shared" si="0"/>
        <v>952130</v>
      </c>
      <c r="J38" s="11">
        <v>1764536</v>
      </c>
      <c r="K38" s="14">
        <f t="shared" si="2"/>
        <v>0.64952261337978245</v>
      </c>
      <c r="L38" s="12">
        <f t="shared" si="3"/>
        <v>952130</v>
      </c>
      <c r="M38" s="18" t="s">
        <v>109</v>
      </c>
    </row>
    <row r="39" spans="2:13" ht="41.65" customHeight="1" thickBot="1" x14ac:dyDescent="0.25">
      <c r="B39" s="10" t="s">
        <v>105</v>
      </c>
      <c r="C39" s="17">
        <v>1198352</v>
      </c>
      <c r="D39" s="17">
        <v>2615965</v>
      </c>
      <c r="E39" s="12"/>
      <c r="F39" s="13"/>
      <c r="G39" s="17">
        <v>2615965</v>
      </c>
      <c r="H39" s="14"/>
      <c r="I39" s="12"/>
      <c r="J39" s="11">
        <v>2615965</v>
      </c>
      <c r="K39" s="14">
        <f t="shared" si="2"/>
        <v>2.1829687771205788</v>
      </c>
      <c r="L39" s="12">
        <f t="shared" si="3"/>
        <v>-1417613</v>
      </c>
      <c r="M39" s="18" t="s">
        <v>110</v>
      </c>
    </row>
    <row r="40" spans="2:13" ht="50.25" customHeight="1" thickBot="1" x14ac:dyDescent="0.25">
      <c r="B40" s="10" t="s">
        <v>102</v>
      </c>
      <c r="C40" s="17">
        <v>10861648</v>
      </c>
      <c r="D40" s="17">
        <v>959889</v>
      </c>
      <c r="E40" s="12">
        <f t="shared" si="7"/>
        <v>9901759</v>
      </c>
      <c r="F40" s="13">
        <f t="shared" si="1"/>
        <v>8.8374158322935895E-2</v>
      </c>
      <c r="G40" s="17">
        <v>959889</v>
      </c>
      <c r="H40" s="14">
        <f t="shared" si="8"/>
        <v>8.8374158322935895E-2</v>
      </c>
      <c r="I40" s="12">
        <f t="shared" si="0"/>
        <v>9901759</v>
      </c>
      <c r="J40" s="11">
        <v>959889</v>
      </c>
      <c r="K40" s="14">
        <f t="shared" si="2"/>
        <v>8.8374158322935895E-2</v>
      </c>
      <c r="L40" s="12">
        <f t="shared" si="3"/>
        <v>9901759</v>
      </c>
      <c r="M40" s="18" t="s">
        <v>111</v>
      </c>
    </row>
    <row r="41" spans="2:13" ht="39.75" customHeight="1" thickBot="1" x14ac:dyDescent="0.25">
      <c r="B41" s="10" t="s">
        <v>43</v>
      </c>
      <c r="C41" s="17">
        <v>14415520</v>
      </c>
      <c r="D41" s="17">
        <v>14673163</v>
      </c>
      <c r="E41" s="12"/>
      <c r="F41" s="13"/>
      <c r="G41" s="17">
        <v>14673163</v>
      </c>
      <c r="H41" s="14"/>
      <c r="I41" s="12"/>
      <c r="J41" s="11">
        <v>14673163</v>
      </c>
      <c r="K41" s="14">
        <f t="shared" si="2"/>
        <v>1.017872612295637</v>
      </c>
      <c r="L41" s="12">
        <f t="shared" si="3"/>
        <v>-257643</v>
      </c>
      <c r="M41" s="18" t="s">
        <v>112</v>
      </c>
    </row>
    <row r="42" spans="2:13" ht="51.75" customHeight="1" thickBot="1" x14ac:dyDescent="0.25">
      <c r="B42" s="10" t="s">
        <v>44</v>
      </c>
      <c r="C42" s="17">
        <v>326336830</v>
      </c>
      <c r="D42" s="17">
        <v>408231912.93000001</v>
      </c>
      <c r="E42" s="12"/>
      <c r="F42" s="13"/>
      <c r="G42" s="17">
        <v>5908000</v>
      </c>
      <c r="H42" s="14"/>
      <c r="I42" s="12"/>
      <c r="J42" s="11">
        <v>5908000</v>
      </c>
      <c r="K42" s="14">
        <f t="shared" si="2"/>
        <v>1.8103993962311885E-2</v>
      </c>
      <c r="L42" s="12">
        <f t="shared" si="3"/>
        <v>320428830</v>
      </c>
      <c r="M42" s="18" t="s">
        <v>91</v>
      </c>
    </row>
    <row r="43" spans="2:13" ht="30.75" customHeight="1" thickBot="1" x14ac:dyDescent="0.25">
      <c r="B43" s="10" t="s">
        <v>45</v>
      </c>
      <c r="C43" s="17">
        <v>70000000</v>
      </c>
      <c r="D43" s="17">
        <v>70000000</v>
      </c>
      <c r="E43" s="12">
        <f t="shared" si="7"/>
        <v>0</v>
      </c>
      <c r="F43" s="13">
        <f t="shared" si="1"/>
        <v>1</v>
      </c>
      <c r="G43" s="17">
        <v>29415431.18</v>
      </c>
      <c r="H43" s="14">
        <f t="shared" si="8"/>
        <v>0.4202204454285714</v>
      </c>
      <c r="I43" s="12">
        <f t="shared" si="0"/>
        <v>40584568.82</v>
      </c>
      <c r="J43" s="11">
        <v>29415431.18</v>
      </c>
      <c r="K43" s="14">
        <f t="shared" si="2"/>
        <v>0.4202204454285714</v>
      </c>
      <c r="L43" s="12">
        <f t="shared" si="3"/>
        <v>40584568.82</v>
      </c>
      <c r="M43" s="18" t="s">
        <v>46</v>
      </c>
    </row>
    <row r="44" spans="2:13" ht="45.75" customHeight="1" thickBot="1" x14ac:dyDescent="0.25">
      <c r="B44" s="10" t="s">
        <v>47</v>
      </c>
      <c r="C44" s="17">
        <v>119834060</v>
      </c>
      <c r="D44" s="17">
        <v>80699963.159999996</v>
      </c>
      <c r="E44" s="12">
        <f t="shared" si="7"/>
        <v>39134096.840000004</v>
      </c>
      <c r="F44" s="13">
        <f t="shared" si="1"/>
        <v>0.67343093574564694</v>
      </c>
      <c r="G44" s="17">
        <v>56547906.32</v>
      </c>
      <c r="H44" s="14">
        <f t="shared" si="8"/>
        <v>0.47188509110014298</v>
      </c>
      <c r="I44" s="12">
        <f t="shared" si="0"/>
        <v>63286153.68</v>
      </c>
      <c r="J44" s="11">
        <v>56547906.32</v>
      </c>
      <c r="K44" s="14">
        <f t="shared" si="2"/>
        <v>0.47188509110014298</v>
      </c>
      <c r="L44" s="12">
        <f t="shared" si="3"/>
        <v>63286153.68</v>
      </c>
      <c r="M44" s="18" t="s">
        <v>92</v>
      </c>
    </row>
    <row r="45" spans="2:13" ht="73.5" customHeight="1" thickBot="1" x14ac:dyDescent="0.25">
      <c r="B45" s="10" t="s">
        <v>48</v>
      </c>
      <c r="C45" s="17">
        <v>471784504</v>
      </c>
      <c r="D45" s="17">
        <v>417423512</v>
      </c>
      <c r="E45" s="12">
        <f t="shared" si="7"/>
        <v>54360992</v>
      </c>
      <c r="F45" s="13">
        <f t="shared" si="1"/>
        <v>0.88477580009707146</v>
      </c>
      <c r="G45" s="17">
        <v>145506950</v>
      </c>
      <c r="H45" s="14">
        <f t="shared" si="8"/>
        <v>0.30841824766673559</v>
      </c>
      <c r="I45" s="12">
        <f t="shared" si="0"/>
        <v>326277554</v>
      </c>
      <c r="J45" s="11">
        <v>145466950</v>
      </c>
      <c r="K45" s="14">
        <f t="shared" si="2"/>
        <v>0.3083334631948827</v>
      </c>
      <c r="L45" s="12">
        <f t="shared" si="3"/>
        <v>326317554</v>
      </c>
      <c r="M45" s="19" t="s">
        <v>49</v>
      </c>
    </row>
    <row r="46" spans="2:13" ht="52.5" customHeight="1" thickBot="1" x14ac:dyDescent="0.25">
      <c r="B46" s="10" t="s">
        <v>50</v>
      </c>
      <c r="C46" s="17">
        <v>13000000</v>
      </c>
      <c r="D46" s="17">
        <v>19500000</v>
      </c>
      <c r="E46" s="12">
        <f t="shared" si="7"/>
        <v>-6500000</v>
      </c>
      <c r="F46" s="13">
        <f t="shared" si="1"/>
        <v>1.5</v>
      </c>
      <c r="G46" s="17">
        <v>12060000</v>
      </c>
      <c r="H46" s="14">
        <f t="shared" si="8"/>
        <v>0.9276923076923077</v>
      </c>
      <c r="I46" s="12">
        <f t="shared" si="0"/>
        <v>940000</v>
      </c>
      <c r="J46" s="11">
        <v>11730000</v>
      </c>
      <c r="K46" s="14">
        <f t="shared" si="2"/>
        <v>0.90230769230769226</v>
      </c>
      <c r="L46" s="12">
        <f t="shared" si="3"/>
        <v>1270000</v>
      </c>
      <c r="M46" s="18" t="s">
        <v>51</v>
      </c>
    </row>
    <row r="47" spans="2:13" ht="63" customHeight="1" thickBot="1" x14ac:dyDescent="0.25">
      <c r="B47" s="10" t="s">
        <v>52</v>
      </c>
      <c r="C47" s="17">
        <v>59007240</v>
      </c>
      <c r="D47" s="17">
        <v>59007240</v>
      </c>
      <c r="E47" s="12">
        <f t="shared" si="7"/>
        <v>0</v>
      </c>
      <c r="F47" s="13">
        <f t="shared" si="1"/>
        <v>1</v>
      </c>
      <c r="G47" s="17">
        <v>28444314.800000001</v>
      </c>
      <c r="H47" s="14">
        <f t="shared" si="8"/>
        <v>0.48204787751469141</v>
      </c>
      <c r="I47" s="12">
        <f t="shared" si="0"/>
        <v>30562925.199999999</v>
      </c>
      <c r="J47" s="11">
        <v>28444314.800000001</v>
      </c>
      <c r="K47" s="14">
        <f t="shared" si="2"/>
        <v>0.48204787751469141</v>
      </c>
      <c r="L47" s="12">
        <f t="shared" si="3"/>
        <v>30562925.199999999</v>
      </c>
      <c r="M47" s="18" t="s">
        <v>53</v>
      </c>
    </row>
    <row r="48" spans="2:13" ht="48" customHeight="1" thickBot="1" x14ac:dyDescent="0.25">
      <c r="B48" s="10" t="s">
        <v>54</v>
      </c>
      <c r="C48" s="17">
        <v>139033400</v>
      </c>
      <c r="D48" s="17">
        <v>139033398</v>
      </c>
      <c r="E48" s="12">
        <f t="shared" si="7"/>
        <v>2</v>
      </c>
      <c r="F48" s="13">
        <f t="shared" si="1"/>
        <v>0.99999998561496739</v>
      </c>
      <c r="G48" s="17">
        <v>76250576.519999996</v>
      </c>
      <c r="H48" s="14">
        <f t="shared" si="8"/>
        <v>0.54843351683839991</v>
      </c>
      <c r="I48" s="12">
        <f t="shared" si="0"/>
        <v>62782823.480000004</v>
      </c>
      <c r="J48" s="11">
        <v>76250576.519999996</v>
      </c>
      <c r="K48" s="14">
        <f t="shared" si="2"/>
        <v>0.54843351683839991</v>
      </c>
      <c r="L48" s="12">
        <f t="shared" si="3"/>
        <v>62782823.480000004</v>
      </c>
      <c r="M48" s="18" t="s">
        <v>55</v>
      </c>
    </row>
    <row r="49" spans="2:13" ht="168.75" customHeight="1" thickBot="1" x14ac:dyDescent="0.25">
      <c r="B49" s="10" t="s">
        <v>56</v>
      </c>
      <c r="C49" s="17">
        <v>772943553</v>
      </c>
      <c r="D49" s="17">
        <v>599272434</v>
      </c>
      <c r="E49" s="12">
        <f t="shared" si="7"/>
        <v>173671119</v>
      </c>
      <c r="F49" s="13">
        <f t="shared" si="1"/>
        <v>0.7753120285097973</v>
      </c>
      <c r="G49" s="17">
        <v>591455398.83000004</v>
      </c>
      <c r="H49" s="14">
        <f t="shared" si="8"/>
        <v>0.76519869599067614</v>
      </c>
      <c r="I49" s="12">
        <f t="shared" si="0"/>
        <v>181488154.16999996</v>
      </c>
      <c r="J49" s="11">
        <v>589391562.78999996</v>
      </c>
      <c r="K49" s="14">
        <f t="shared" si="2"/>
        <v>0.7625285966904235</v>
      </c>
      <c r="L49" s="12">
        <f t="shared" si="3"/>
        <v>183551990.21000004</v>
      </c>
      <c r="M49" s="19" t="s">
        <v>113</v>
      </c>
    </row>
    <row r="50" spans="2:13" ht="47.25" customHeight="1" thickBot="1" x14ac:dyDescent="0.25">
      <c r="B50" s="10" t="s">
        <v>57</v>
      </c>
      <c r="C50" s="17">
        <v>221275608</v>
      </c>
      <c r="D50" s="17">
        <v>211275608</v>
      </c>
      <c r="E50" s="12">
        <f t="shared" si="7"/>
        <v>10000000</v>
      </c>
      <c r="F50" s="13">
        <f t="shared" si="1"/>
        <v>0.95480749057528291</v>
      </c>
      <c r="G50" s="17">
        <v>106622000</v>
      </c>
      <c r="H50" s="14">
        <f t="shared" si="8"/>
        <v>0.48185157398821837</v>
      </c>
      <c r="I50" s="12">
        <f t="shared" si="0"/>
        <v>114653608</v>
      </c>
      <c r="J50" s="11">
        <v>106622000</v>
      </c>
      <c r="K50" s="14">
        <f t="shared" si="2"/>
        <v>0.48185157398821837</v>
      </c>
      <c r="L50" s="12">
        <f t="shared" si="3"/>
        <v>114653608</v>
      </c>
      <c r="M50" s="18" t="s">
        <v>58</v>
      </c>
    </row>
    <row r="51" spans="2:13" ht="60" customHeight="1" thickBot="1" x14ac:dyDescent="0.25">
      <c r="B51" s="10" t="s">
        <v>59</v>
      </c>
      <c r="C51" s="17">
        <v>84974588</v>
      </c>
      <c r="D51" s="17">
        <v>74869362</v>
      </c>
      <c r="E51" s="12">
        <f t="shared" si="7"/>
        <v>10105226</v>
      </c>
      <c r="F51" s="13">
        <f t="shared" si="1"/>
        <v>0.88107943518361043</v>
      </c>
      <c r="G51" s="17">
        <v>31195565</v>
      </c>
      <c r="H51" s="14">
        <f t="shared" si="8"/>
        <v>0.36711640190594391</v>
      </c>
      <c r="I51" s="12">
        <f t="shared" si="0"/>
        <v>53779023</v>
      </c>
      <c r="J51" s="11">
        <v>31195565</v>
      </c>
      <c r="K51" s="14">
        <f t="shared" si="2"/>
        <v>0.36711640190594391</v>
      </c>
      <c r="L51" s="12">
        <f t="shared" si="3"/>
        <v>53779023</v>
      </c>
      <c r="M51" s="19" t="s">
        <v>114</v>
      </c>
    </row>
    <row r="52" spans="2:13" ht="76.349999999999994" customHeight="1" thickBot="1" x14ac:dyDescent="0.25">
      <c r="B52" s="10" t="s">
        <v>83</v>
      </c>
      <c r="C52" s="20">
        <v>4241430</v>
      </c>
      <c r="D52" s="20">
        <v>4241430</v>
      </c>
      <c r="E52" s="12">
        <f t="shared" si="7"/>
        <v>0</v>
      </c>
      <c r="F52" s="13">
        <f t="shared" si="1"/>
        <v>1</v>
      </c>
      <c r="G52" s="20">
        <v>1733830</v>
      </c>
      <c r="H52" s="14">
        <f t="shared" si="8"/>
        <v>0.4087843015209493</v>
      </c>
      <c r="I52" s="12">
        <f t="shared" si="0"/>
        <v>2507600</v>
      </c>
      <c r="J52" s="11">
        <v>1733830</v>
      </c>
      <c r="K52" s="14">
        <f t="shared" si="2"/>
        <v>0.4087843015209493</v>
      </c>
      <c r="L52" s="12">
        <f t="shared" si="3"/>
        <v>2507600</v>
      </c>
      <c r="M52" s="19" t="s">
        <v>93</v>
      </c>
    </row>
    <row r="53" spans="2:13" ht="57" customHeight="1" thickBot="1" x14ac:dyDescent="0.25">
      <c r="B53" s="10" t="s">
        <v>60</v>
      </c>
      <c r="C53" s="20">
        <v>121366419</v>
      </c>
      <c r="D53" s="20">
        <v>94061179</v>
      </c>
      <c r="E53" s="12">
        <f t="shared" si="7"/>
        <v>27305240</v>
      </c>
      <c r="F53" s="13">
        <f t="shared" si="1"/>
        <v>0.77501816214911967</v>
      </c>
      <c r="G53" s="20">
        <v>24542403.699999999</v>
      </c>
      <c r="H53" s="14">
        <f t="shared" si="8"/>
        <v>0.20221741649969915</v>
      </c>
      <c r="I53" s="12">
        <f t="shared" si="0"/>
        <v>96824015.299999997</v>
      </c>
      <c r="J53" s="11">
        <v>24542403.699999999</v>
      </c>
      <c r="K53" s="14">
        <f t="shared" si="2"/>
        <v>0.20221741649969915</v>
      </c>
      <c r="L53" s="12">
        <f t="shared" si="3"/>
        <v>96824015.299999997</v>
      </c>
      <c r="M53" s="18" t="s">
        <v>61</v>
      </c>
    </row>
    <row r="54" spans="2:13" ht="76.5" customHeight="1" thickBot="1" x14ac:dyDescent="0.25">
      <c r="B54" s="10" t="s">
        <v>62</v>
      </c>
      <c r="C54" s="20">
        <v>1331784877</v>
      </c>
      <c r="D54" s="20">
        <v>1269190348.1400001</v>
      </c>
      <c r="E54" s="12">
        <f t="shared" si="7"/>
        <v>62594528.859999895</v>
      </c>
      <c r="F54" s="13">
        <f t="shared" si="1"/>
        <v>0.95299951971147068</v>
      </c>
      <c r="G54" s="20">
        <v>645833521.05999994</v>
      </c>
      <c r="H54" s="14">
        <f t="shared" si="8"/>
        <v>0.48493832015483979</v>
      </c>
      <c r="I54" s="12">
        <f t="shared" si="0"/>
        <v>685951355.94000006</v>
      </c>
      <c r="J54" s="11">
        <v>645833521.05999994</v>
      </c>
      <c r="K54" s="14">
        <f t="shared" si="2"/>
        <v>0.48493832015483979</v>
      </c>
      <c r="L54" s="12">
        <f t="shared" si="3"/>
        <v>685951355.94000006</v>
      </c>
      <c r="M54" s="19" t="s">
        <v>94</v>
      </c>
    </row>
    <row r="55" spans="2:13" ht="60" customHeight="1" thickBot="1" x14ac:dyDescent="0.25">
      <c r="B55" s="10" t="s">
        <v>63</v>
      </c>
      <c r="C55" s="20">
        <v>121450000</v>
      </c>
      <c r="D55" s="20">
        <v>121450000</v>
      </c>
      <c r="E55" s="12">
        <f t="shared" si="7"/>
        <v>0</v>
      </c>
      <c r="F55" s="13">
        <f t="shared" si="1"/>
        <v>1</v>
      </c>
      <c r="G55" s="20">
        <v>44169774.299999997</v>
      </c>
      <c r="H55" s="14">
        <f t="shared" si="8"/>
        <v>0.36368690242898311</v>
      </c>
      <c r="I55" s="12">
        <f t="shared" si="0"/>
        <v>77280225.700000003</v>
      </c>
      <c r="J55" s="11">
        <v>44169774.299999997</v>
      </c>
      <c r="K55" s="14">
        <f t="shared" si="2"/>
        <v>0.36368690242898311</v>
      </c>
      <c r="L55" s="12">
        <f t="shared" si="3"/>
        <v>77280225.700000003</v>
      </c>
      <c r="M55" s="19" t="s">
        <v>115</v>
      </c>
    </row>
    <row r="56" spans="2:13" ht="77.25" customHeight="1" thickBot="1" x14ac:dyDescent="0.25">
      <c r="B56" s="10" t="s">
        <v>64</v>
      </c>
      <c r="C56" s="20">
        <v>16711120</v>
      </c>
      <c r="D56" s="20">
        <v>15073738</v>
      </c>
      <c r="E56" s="12">
        <f t="shared" si="7"/>
        <v>1637382</v>
      </c>
      <c r="F56" s="13">
        <f t="shared" si="1"/>
        <v>0.90201841647956571</v>
      </c>
      <c r="G56" s="20">
        <v>3031038</v>
      </c>
      <c r="H56" s="14">
        <f t="shared" si="8"/>
        <v>0.18137850724547486</v>
      </c>
      <c r="I56" s="12">
        <f t="shared" si="0"/>
        <v>13680082</v>
      </c>
      <c r="J56" s="11">
        <v>1089238</v>
      </c>
      <c r="K56" s="14">
        <f t="shared" si="2"/>
        <v>6.518043075509003E-2</v>
      </c>
      <c r="L56" s="12">
        <f t="shared" si="3"/>
        <v>15621882</v>
      </c>
      <c r="M56" s="18" t="s">
        <v>65</v>
      </c>
    </row>
    <row r="57" spans="2:13" ht="43.5" customHeight="1" thickBot="1" x14ac:dyDescent="0.25">
      <c r="B57" s="10" t="s">
        <v>66</v>
      </c>
      <c r="C57" s="20">
        <v>19000000</v>
      </c>
      <c r="D57" s="20">
        <v>19000000</v>
      </c>
      <c r="E57" s="12">
        <f t="shared" si="7"/>
        <v>0</v>
      </c>
      <c r="F57" s="13">
        <f t="shared" si="1"/>
        <v>1</v>
      </c>
      <c r="G57" s="20">
        <v>1374020</v>
      </c>
      <c r="H57" s="14">
        <f t="shared" si="8"/>
        <v>7.2316842105263152E-2</v>
      </c>
      <c r="I57" s="12">
        <f t="shared" si="0"/>
        <v>17625980</v>
      </c>
      <c r="J57" s="11">
        <v>1374020</v>
      </c>
      <c r="K57" s="14">
        <f t="shared" si="2"/>
        <v>7.2316842105263152E-2</v>
      </c>
      <c r="L57" s="12">
        <f t="shared" si="3"/>
        <v>17625980</v>
      </c>
      <c r="M57" s="18" t="s">
        <v>116</v>
      </c>
    </row>
    <row r="58" spans="2:13" ht="74.25" customHeight="1" thickBot="1" x14ac:dyDescent="0.25">
      <c r="B58" s="10" t="s">
        <v>67</v>
      </c>
      <c r="C58" s="20">
        <v>7054440</v>
      </c>
      <c r="D58" s="20">
        <v>7054347</v>
      </c>
      <c r="E58" s="12">
        <f t="shared" si="7"/>
        <v>93</v>
      </c>
      <c r="F58" s="13">
        <f t="shared" si="1"/>
        <v>0.99998681681324098</v>
      </c>
      <c r="G58" s="20">
        <v>3473867.48</v>
      </c>
      <c r="H58" s="14">
        <f t="shared" si="8"/>
        <v>0.49243702972879494</v>
      </c>
      <c r="I58" s="12">
        <f t="shared" si="0"/>
        <v>3580572.52</v>
      </c>
      <c r="J58" s="11">
        <v>3473867.48</v>
      </c>
      <c r="K58" s="14">
        <f t="shared" si="2"/>
        <v>0.49243702972879494</v>
      </c>
      <c r="L58" s="12">
        <f t="shared" si="3"/>
        <v>3580572.52</v>
      </c>
      <c r="M58" s="18" t="s">
        <v>95</v>
      </c>
    </row>
    <row r="59" spans="2:13" ht="40.5" customHeight="1" thickBot="1" x14ac:dyDescent="0.25">
      <c r="B59" s="10" t="s">
        <v>84</v>
      </c>
      <c r="C59" s="20">
        <v>181160000</v>
      </c>
      <c r="D59" s="20">
        <v>175222665</v>
      </c>
      <c r="E59" s="12">
        <f t="shared" si="7"/>
        <v>5937335</v>
      </c>
      <c r="F59" s="13">
        <f t="shared" si="1"/>
        <v>0.96722601567674982</v>
      </c>
      <c r="G59" s="20">
        <v>23325844</v>
      </c>
      <c r="H59" s="14">
        <f t="shared" si="8"/>
        <v>0.12875824685361006</v>
      </c>
      <c r="I59" s="12">
        <f t="shared" si="0"/>
        <v>157834156</v>
      </c>
      <c r="J59" s="11">
        <v>23325844</v>
      </c>
      <c r="K59" s="14">
        <f t="shared" si="2"/>
        <v>0.12875824685361006</v>
      </c>
      <c r="L59" s="12">
        <f t="shared" si="3"/>
        <v>157834156</v>
      </c>
      <c r="M59" s="18" t="s">
        <v>96</v>
      </c>
    </row>
    <row r="60" spans="2:13" ht="53.25" customHeight="1" thickBot="1" x14ac:dyDescent="0.25">
      <c r="B60" s="10" t="s">
        <v>68</v>
      </c>
      <c r="C60" s="20">
        <v>27322936</v>
      </c>
      <c r="D60" s="20">
        <v>116747</v>
      </c>
      <c r="E60" s="12">
        <f t="shared" si="7"/>
        <v>27206189</v>
      </c>
      <c r="F60" s="13">
        <f t="shared" si="1"/>
        <v>4.2728570604564607E-3</v>
      </c>
      <c r="G60" s="20">
        <v>116747</v>
      </c>
      <c r="H60" s="14">
        <f t="shared" si="8"/>
        <v>4.2728570604564607E-3</v>
      </c>
      <c r="I60" s="12">
        <f t="shared" si="0"/>
        <v>27206189</v>
      </c>
      <c r="J60" s="11">
        <v>116747</v>
      </c>
      <c r="K60" s="14">
        <f t="shared" si="2"/>
        <v>4.2728570604564607E-3</v>
      </c>
      <c r="L60" s="12">
        <f t="shared" si="3"/>
        <v>27206189</v>
      </c>
      <c r="M60" s="18" t="s">
        <v>117</v>
      </c>
    </row>
    <row r="61" spans="2:13" ht="68.25" customHeight="1" thickBot="1" x14ac:dyDescent="0.25">
      <c r="B61" s="10" t="s">
        <v>69</v>
      </c>
      <c r="C61" s="20">
        <v>221941740</v>
      </c>
      <c r="D61" s="20">
        <v>192940527</v>
      </c>
      <c r="E61" s="12">
        <f t="shared" si="7"/>
        <v>29001213</v>
      </c>
      <c r="F61" s="13">
        <f t="shared" si="1"/>
        <v>0.86932961325796576</v>
      </c>
      <c r="G61" s="20">
        <v>185551554</v>
      </c>
      <c r="H61" s="14">
        <f t="shared" si="8"/>
        <v>0.83603721409050857</v>
      </c>
      <c r="I61" s="12">
        <f t="shared" si="0"/>
        <v>36390186</v>
      </c>
      <c r="J61" s="11">
        <v>161139053</v>
      </c>
      <c r="K61" s="14">
        <f t="shared" si="2"/>
        <v>0.72604212709155114</v>
      </c>
      <c r="L61" s="12">
        <f t="shared" si="3"/>
        <v>60802687</v>
      </c>
      <c r="M61" s="40" t="s">
        <v>97</v>
      </c>
    </row>
    <row r="62" spans="2:13" ht="33" customHeight="1" thickBot="1" x14ac:dyDescent="0.25">
      <c r="B62" s="31" t="s">
        <v>70</v>
      </c>
      <c r="C62" s="32">
        <f>+C63+C64+C66+C65</f>
        <v>1225771800</v>
      </c>
      <c r="D62" s="32">
        <f>+D63+D64+D66+D65</f>
        <v>71618481</v>
      </c>
      <c r="E62" s="32">
        <f>+E63+E64+E66+E65</f>
        <v>1154153319</v>
      </c>
      <c r="F62" s="33">
        <f>+D62/C62</f>
        <v>5.8427254567285689E-2</v>
      </c>
      <c r="G62" s="32">
        <f>+G63+G64+G66+G65</f>
        <v>18932119</v>
      </c>
      <c r="H62" s="33">
        <f t="shared" si="8"/>
        <v>1.5445060002196167E-2</v>
      </c>
      <c r="I62" s="32">
        <f t="shared" si="0"/>
        <v>1206839681</v>
      </c>
      <c r="J62" s="32">
        <f>+J63+J64+J66+J65</f>
        <v>18932119</v>
      </c>
      <c r="K62" s="33">
        <f t="shared" si="2"/>
        <v>1.5445060002196167E-2</v>
      </c>
      <c r="L62" s="32">
        <f t="shared" si="3"/>
        <v>1206839681</v>
      </c>
      <c r="M62" s="35"/>
    </row>
    <row r="63" spans="2:13" ht="30" customHeight="1" thickBot="1" x14ac:dyDescent="0.25">
      <c r="B63" s="10" t="s">
        <v>71</v>
      </c>
      <c r="C63" s="20">
        <v>36799633</v>
      </c>
      <c r="D63" s="20">
        <v>36799633</v>
      </c>
      <c r="E63" s="12">
        <f t="shared" si="7"/>
        <v>0</v>
      </c>
      <c r="F63" s="13">
        <f>+D63/C63</f>
        <v>1</v>
      </c>
      <c r="G63" s="11">
        <v>12930638</v>
      </c>
      <c r="H63" s="14">
        <f t="shared" si="8"/>
        <v>0.35137953685570722</v>
      </c>
      <c r="I63" s="12">
        <f t="shared" si="0"/>
        <v>23868995</v>
      </c>
      <c r="J63" s="11">
        <v>12930638</v>
      </c>
      <c r="K63" s="14">
        <f t="shared" si="2"/>
        <v>0.35137953685570722</v>
      </c>
      <c r="L63" s="12">
        <f t="shared" si="3"/>
        <v>23868995</v>
      </c>
      <c r="M63" s="60" t="s">
        <v>118</v>
      </c>
    </row>
    <row r="64" spans="2:13" ht="30" customHeight="1" thickBot="1" x14ac:dyDescent="0.25">
      <c r="B64" s="10" t="s">
        <v>72</v>
      </c>
      <c r="C64" s="20">
        <v>28817367</v>
      </c>
      <c r="D64" s="20">
        <v>28817367</v>
      </c>
      <c r="E64" s="12">
        <f t="shared" si="7"/>
        <v>0</v>
      </c>
      <c r="F64" s="13">
        <f t="shared" ref="F64:F66" si="9">+D64/C64</f>
        <v>1</v>
      </c>
      <c r="G64" s="11">
        <v>0</v>
      </c>
      <c r="H64" s="14">
        <f t="shared" si="8"/>
        <v>0</v>
      </c>
      <c r="I64" s="12">
        <f t="shared" si="0"/>
        <v>28817367</v>
      </c>
      <c r="J64" s="11">
        <v>0</v>
      </c>
      <c r="K64" s="14">
        <f t="shared" si="2"/>
        <v>0</v>
      </c>
      <c r="L64" s="12">
        <f t="shared" si="3"/>
        <v>28817367</v>
      </c>
      <c r="M64" s="61"/>
    </row>
    <row r="65" spans="2:13" ht="38.1" customHeight="1" thickBot="1" x14ac:dyDescent="0.25">
      <c r="B65" s="10" t="s">
        <v>73</v>
      </c>
      <c r="C65" s="20">
        <v>422187000</v>
      </c>
      <c r="D65" s="20">
        <v>6001481</v>
      </c>
      <c r="E65" s="12">
        <f t="shared" si="7"/>
        <v>416185519</v>
      </c>
      <c r="F65" s="13">
        <f t="shared" si="9"/>
        <v>1.4215219795967189E-2</v>
      </c>
      <c r="G65" s="11">
        <v>6001481</v>
      </c>
      <c r="H65" s="14">
        <f t="shared" si="8"/>
        <v>1.4215219795967189E-2</v>
      </c>
      <c r="I65" s="12">
        <f t="shared" si="0"/>
        <v>416185519</v>
      </c>
      <c r="J65" s="11">
        <v>6001481</v>
      </c>
      <c r="K65" s="14">
        <f t="shared" si="2"/>
        <v>1.4215219795967189E-2</v>
      </c>
      <c r="L65" s="12">
        <f t="shared" si="3"/>
        <v>416185519</v>
      </c>
      <c r="M65" s="18" t="s">
        <v>119</v>
      </c>
    </row>
    <row r="66" spans="2:13" ht="45.75" customHeight="1" thickBot="1" x14ac:dyDescent="0.25">
      <c r="B66" s="15" t="s">
        <v>101</v>
      </c>
      <c r="C66" s="21">
        <v>737967800</v>
      </c>
      <c r="D66" s="21"/>
      <c r="E66" s="7">
        <f t="shared" si="7"/>
        <v>737967800</v>
      </c>
      <c r="F66" s="8">
        <f t="shared" si="9"/>
        <v>0</v>
      </c>
      <c r="G66" s="7">
        <v>0</v>
      </c>
      <c r="H66" s="9">
        <f t="shared" si="8"/>
        <v>0</v>
      </c>
      <c r="I66" s="7">
        <f t="shared" si="0"/>
        <v>737967800</v>
      </c>
      <c r="J66" s="7">
        <v>0</v>
      </c>
      <c r="K66" s="9">
        <f t="shared" si="2"/>
        <v>0</v>
      </c>
      <c r="L66" s="7">
        <f t="shared" si="3"/>
        <v>737967800</v>
      </c>
      <c r="M66" s="16" t="s">
        <v>36</v>
      </c>
    </row>
    <row r="67" spans="2:13" ht="46.5" customHeight="1" thickBot="1" x14ac:dyDescent="0.25">
      <c r="B67" s="31" t="s">
        <v>74</v>
      </c>
      <c r="C67" s="32">
        <f>+C68+C69</f>
        <v>80929000</v>
      </c>
      <c r="D67" s="32">
        <f>+D68+D69</f>
        <v>80190069</v>
      </c>
      <c r="E67" s="32">
        <f>+C67-D67</f>
        <v>738931</v>
      </c>
      <c r="F67" s="33">
        <f>+D67/C67</f>
        <v>0.99086939168901134</v>
      </c>
      <c r="G67" s="32">
        <f>+G68+G69</f>
        <v>80190069</v>
      </c>
      <c r="H67" s="33">
        <f t="shared" si="8"/>
        <v>0.99086939168901134</v>
      </c>
      <c r="I67" s="32">
        <f t="shared" si="0"/>
        <v>738931</v>
      </c>
      <c r="J67" s="32">
        <f>+J68+J69</f>
        <v>80190069</v>
      </c>
      <c r="K67" s="33">
        <f t="shared" si="2"/>
        <v>0.99086939168901134</v>
      </c>
      <c r="L67" s="32">
        <f t="shared" si="3"/>
        <v>738931</v>
      </c>
      <c r="M67" s="35"/>
    </row>
    <row r="68" spans="2:13" ht="35.65" customHeight="1" thickBot="1" x14ac:dyDescent="0.25">
      <c r="B68" s="10" t="s">
        <v>75</v>
      </c>
      <c r="C68" s="20">
        <v>80429000</v>
      </c>
      <c r="D68" s="20">
        <v>79905069</v>
      </c>
      <c r="E68" s="12">
        <f>+C68-D68</f>
        <v>523931</v>
      </c>
      <c r="F68" s="13">
        <f>+D68/C68</f>
        <v>0.99348579492471623</v>
      </c>
      <c r="G68" s="20">
        <v>79905069</v>
      </c>
      <c r="H68" s="14">
        <f t="shared" si="8"/>
        <v>0.99348579492471623</v>
      </c>
      <c r="I68" s="12">
        <f t="shared" si="0"/>
        <v>523931</v>
      </c>
      <c r="J68" s="11">
        <v>79905069</v>
      </c>
      <c r="K68" s="14">
        <f t="shared" si="2"/>
        <v>0.99348579492471623</v>
      </c>
      <c r="L68" s="12">
        <f t="shared" si="3"/>
        <v>523931</v>
      </c>
      <c r="M68" s="18" t="s">
        <v>120</v>
      </c>
    </row>
    <row r="69" spans="2:13" ht="32.1" customHeight="1" thickBot="1" x14ac:dyDescent="0.25">
      <c r="B69" s="10" t="s">
        <v>76</v>
      </c>
      <c r="C69" s="20">
        <v>500000</v>
      </c>
      <c r="D69" s="20">
        <v>285000</v>
      </c>
      <c r="E69" s="12">
        <f t="shared" ref="E69" si="10">+C69-D69</f>
        <v>215000</v>
      </c>
      <c r="F69" s="13">
        <f t="shared" ref="F69" si="11">+D69/C69</f>
        <v>0.56999999999999995</v>
      </c>
      <c r="G69" s="20">
        <v>285000</v>
      </c>
      <c r="H69" s="14">
        <f t="shared" si="8"/>
        <v>0.56999999999999995</v>
      </c>
      <c r="I69" s="12">
        <f t="shared" si="0"/>
        <v>215000</v>
      </c>
      <c r="J69" s="11">
        <v>285000</v>
      </c>
      <c r="K69" s="14">
        <f t="shared" si="2"/>
        <v>0.56999999999999995</v>
      </c>
      <c r="L69" s="12">
        <f t="shared" si="3"/>
        <v>215000</v>
      </c>
      <c r="M69" s="18" t="s">
        <v>77</v>
      </c>
    </row>
    <row r="70" spans="2:13" ht="45" customHeight="1" thickBot="1" x14ac:dyDescent="0.25">
      <c r="B70" s="31" t="s">
        <v>78</v>
      </c>
      <c r="C70" s="32">
        <f>+C67+C62+C34+C7</f>
        <v>22024741401</v>
      </c>
      <c r="D70" s="32">
        <f>+D67+D62+D34+D7</f>
        <v>19666942309.23</v>
      </c>
      <c r="E70" s="32">
        <f>+C70-D70</f>
        <v>2357799091.7700005</v>
      </c>
      <c r="F70" s="33">
        <f>D70/C70</f>
        <v>0.89294770599835749</v>
      </c>
      <c r="G70" s="32">
        <f>+G67+G62+G34+G7</f>
        <v>12020358897.290001</v>
      </c>
      <c r="H70" s="33">
        <f>G70/C70</f>
        <v>0.54576617624869073</v>
      </c>
      <c r="I70" s="32">
        <f>+C70-G70</f>
        <v>10004382503.709999</v>
      </c>
      <c r="J70" s="32">
        <f>+J67+J62+J34+J7</f>
        <v>11991570760.25</v>
      </c>
      <c r="K70" s="33">
        <f t="shared" si="2"/>
        <v>0.54445909452110708</v>
      </c>
      <c r="L70" s="32">
        <f t="shared" si="3"/>
        <v>10033170640.75</v>
      </c>
      <c r="M70" s="36"/>
    </row>
    <row r="71" spans="2:13" ht="13.5" thickBot="1" x14ac:dyDescent="0.25">
      <c r="B71" s="41" t="s">
        <v>79</v>
      </c>
      <c r="C71" s="42"/>
      <c r="D71" s="42"/>
      <c r="E71" s="42"/>
      <c r="F71" s="42"/>
      <c r="G71" s="42"/>
      <c r="H71" s="42"/>
      <c r="I71" s="42"/>
      <c r="J71" s="42"/>
      <c r="K71" s="42"/>
      <c r="L71" s="42"/>
      <c r="M71" s="43"/>
    </row>
    <row r="72" spans="2:13" ht="61.7" customHeight="1" thickBot="1" x14ac:dyDescent="0.25">
      <c r="B72" s="31" t="s">
        <v>87</v>
      </c>
      <c r="C72" s="32">
        <f>SUM(C73:C74)</f>
        <v>15553051355</v>
      </c>
      <c r="D72" s="32">
        <f>SUM(D73:D74)</f>
        <v>11162885382</v>
      </c>
      <c r="E72" s="32">
        <f>+C72-D72</f>
        <v>4390165973</v>
      </c>
      <c r="F72" s="33">
        <f>+D72/C72</f>
        <v>0.71772960348461479</v>
      </c>
      <c r="G72" s="32">
        <f>SUM(G73:G74)</f>
        <v>5152066264.6400003</v>
      </c>
      <c r="H72" s="33">
        <f t="shared" ref="H72:H79" si="12">+G72/C72</f>
        <v>0.33125758714759934</v>
      </c>
      <c r="I72" s="32">
        <f t="shared" ref="I72:I79" si="13">+C72-G72</f>
        <v>10400985090.360001</v>
      </c>
      <c r="J72" s="32">
        <f>SUM(J73:J74)</f>
        <v>5121474678.0900002</v>
      </c>
      <c r="K72" s="33">
        <f t="shared" ref="K72:K79" si="14">J72/C72</f>
        <v>0.32929066851203748</v>
      </c>
      <c r="L72" s="32">
        <f t="shared" ref="L72:L79" si="15">C72-J72</f>
        <v>10431576676.91</v>
      </c>
      <c r="M72" s="35"/>
    </row>
    <row r="73" spans="2:13" ht="402" customHeight="1" thickBot="1" x14ac:dyDescent="0.25">
      <c r="B73" s="10" t="s">
        <v>85</v>
      </c>
      <c r="C73" s="20">
        <v>14883051355</v>
      </c>
      <c r="D73" s="20">
        <v>11162885382</v>
      </c>
      <c r="E73" s="12">
        <f t="shared" ref="E73:E74" si="16">+C73-D73</f>
        <v>3720165973</v>
      </c>
      <c r="F73" s="13">
        <f t="shared" ref="F73:F74" si="17">+D73/C73</f>
        <v>0.75004010372172769</v>
      </c>
      <c r="G73" s="20">
        <v>5152066264.6400003</v>
      </c>
      <c r="H73" s="14">
        <f t="shared" si="12"/>
        <v>0.3461700253361788</v>
      </c>
      <c r="I73" s="12">
        <f t="shared" si="13"/>
        <v>9730985090.3600006</v>
      </c>
      <c r="J73" s="11">
        <v>5121474678.0900002</v>
      </c>
      <c r="K73" s="14">
        <f t="shared" si="14"/>
        <v>0.34411456064548401</v>
      </c>
      <c r="L73" s="12">
        <f t="shared" si="15"/>
        <v>9761576676.9099998</v>
      </c>
      <c r="M73" s="19" t="s">
        <v>121</v>
      </c>
    </row>
    <row r="74" spans="2:13" ht="123" customHeight="1" thickBot="1" x14ac:dyDescent="0.25">
      <c r="B74" s="10" t="s">
        <v>86</v>
      </c>
      <c r="C74" s="20">
        <v>670000000</v>
      </c>
      <c r="D74" s="20">
        <v>0</v>
      </c>
      <c r="E74" s="12">
        <f t="shared" si="16"/>
        <v>670000000</v>
      </c>
      <c r="F74" s="13">
        <f t="shared" si="17"/>
        <v>0</v>
      </c>
      <c r="G74" s="20">
        <v>0</v>
      </c>
      <c r="H74" s="14">
        <f t="shared" si="12"/>
        <v>0</v>
      </c>
      <c r="I74" s="12">
        <f t="shared" si="13"/>
        <v>670000000</v>
      </c>
      <c r="J74" s="11">
        <v>0</v>
      </c>
      <c r="K74" s="14">
        <f t="shared" si="14"/>
        <v>0</v>
      </c>
      <c r="L74" s="12">
        <f t="shared" si="15"/>
        <v>670000000</v>
      </c>
      <c r="M74" s="37" t="s">
        <v>122</v>
      </c>
    </row>
    <row r="75" spans="2:13" ht="66.400000000000006" customHeight="1" thickBot="1" x14ac:dyDescent="0.25">
      <c r="B75" s="31" t="s">
        <v>90</v>
      </c>
      <c r="C75" s="32">
        <f>SUM(C76:C77)</f>
        <v>11761375244</v>
      </c>
      <c r="D75" s="32">
        <f>SUM(D76:D77)</f>
        <v>10350992775.08</v>
      </c>
      <c r="E75" s="32">
        <f>+C75-D75</f>
        <v>1410382468.9200001</v>
      </c>
      <c r="F75" s="33">
        <f>+D75/C75</f>
        <v>0.88008354128149269</v>
      </c>
      <c r="G75" s="32">
        <f>SUM(G76:G77)</f>
        <v>5345151334.5200005</v>
      </c>
      <c r="H75" s="33">
        <f t="shared" si="12"/>
        <v>0.4544665248434106</v>
      </c>
      <c r="I75" s="32">
        <f t="shared" si="13"/>
        <v>6416223909.4799995</v>
      </c>
      <c r="J75" s="32">
        <f>SUM(J76:J77)</f>
        <v>5331845900.5200005</v>
      </c>
      <c r="K75" s="33">
        <f t="shared" si="14"/>
        <v>0.45333524268261161</v>
      </c>
      <c r="L75" s="32">
        <f t="shared" si="15"/>
        <v>6429529343.4799995</v>
      </c>
      <c r="M75" s="35"/>
    </row>
    <row r="76" spans="2:13" ht="219" customHeight="1" thickBot="1" x14ac:dyDescent="0.25">
      <c r="B76" s="10" t="s">
        <v>88</v>
      </c>
      <c r="C76" s="20">
        <v>5686725153</v>
      </c>
      <c r="D76" s="20">
        <v>4579126586.0799999</v>
      </c>
      <c r="E76" s="12">
        <f t="shared" ref="E76:E77" si="18">+C76-D76</f>
        <v>1107598566.9200001</v>
      </c>
      <c r="F76" s="13">
        <f t="shared" ref="F76:F77" si="19">+D76/C76</f>
        <v>0.80523086009604439</v>
      </c>
      <c r="G76" s="20">
        <v>2532408980.9000001</v>
      </c>
      <c r="H76" s="14">
        <f t="shared" si="12"/>
        <v>0.44531939082092653</v>
      </c>
      <c r="I76" s="12">
        <f t="shared" si="13"/>
        <v>3154316172.0999999</v>
      </c>
      <c r="J76" s="11">
        <v>2532408980.9000001</v>
      </c>
      <c r="K76" s="14">
        <f t="shared" si="14"/>
        <v>0.44531939082092653</v>
      </c>
      <c r="L76" s="12">
        <f t="shared" si="15"/>
        <v>3154316172.0999999</v>
      </c>
      <c r="M76" s="19" t="s">
        <v>123</v>
      </c>
    </row>
    <row r="77" spans="2:13" ht="308.64999999999998" customHeight="1" thickBot="1" x14ac:dyDescent="0.25">
      <c r="B77" s="10" t="s">
        <v>89</v>
      </c>
      <c r="C77" s="20">
        <v>6074650091</v>
      </c>
      <c r="D77" s="20">
        <v>5771866189</v>
      </c>
      <c r="E77" s="12">
        <f t="shared" si="18"/>
        <v>302783902</v>
      </c>
      <c r="F77" s="13">
        <f t="shared" si="19"/>
        <v>0.9501561575622941</v>
      </c>
      <c r="G77" s="20">
        <v>2812742353.6199999</v>
      </c>
      <c r="H77" s="14">
        <f t="shared" si="12"/>
        <v>0.46302952622526616</v>
      </c>
      <c r="I77" s="12">
        <f t="shared" si="13"/>
        <v>3261907737.3800001</v>
      </c>
      <c r="J77" s="11">
        <v>2799436919.6199999</v>
      </c>
      <c r="K77" s="14">
        <f t="shared" si="14"/>
        <v>0.46083920516962001</v>
      </c>
      <c r="L77" s="12">
        <f t="shared" si="15"/>
        <v>3275213171.3800001</v>
      </c>
      <c r="M77" s="19" t="s">
        <v>124</v>
      </c>
    </row>
    <row r="78" spans="2:13" ht="38.25" customHeight="1" thickBot="1" x14ac:dyDescent="0.25">
      <c r="B78" s="31" t="s">
        <v>80</v>
      </c>
      <c r="C78" s="32">
        <f>C75+C72</f>
        <v>27314426599</v>
      </c>
      <c r="D78" s="32">
        <f>D75+D72</f>
        <v>21513878157.080002</v>
      </c>
      <c r="E78" s="32">
        <f>+C78-D78</f>
        <v>5800548441.9199982</v>
      </c>
      <c r="F78" s="33">
        <f>D78/C78</f>
        <v>0.78763792017027512</v>
      </c>
      <c r="G78" s="32">
        <f>G75+G72</f>
        <v>10497217599.16</v>
      </c>
      <c r="H78" s="33">
        <f t="shared" si="12"/>
        <v>0.38431037756232123</v>
      </c>
      <c r="I78" s="32">
        <f t="shared" si="13"/>
        <v>16817208999.84</v>
      </c>
      <c r="J78" s="32">
        <f>J75+J72</f>
        <v>10453320578.610001</v>
      </c>
      <c r="K78" s="33">
        <f t="shared" si="14"/>
        <v>0.38270327735866527</v>
      </c>
      <c r="L78" s="32">
        <f t="shared" si="15"/>
        <v>16861106020.389999</v>
      </c>
      <c r="M78" s="36"/>
    </row>
    <row r="79" spans="2:13" ht="37.5" customHeight="1" thickBot="1" x14ac:dyDescent="0.25">
      <c r="B79" s="23" t="s">
        <v>130</v>
      </c>
      <c r="C79" s="38">
        <f>+C78+C70</f>
        <v>49339168000</v>
      </c>
      <c r="D79" s="38">
        <f>+D78+D70</f>
        <v>41180820466.309998</v>
      </c>
      <c r="E79" s="38">
        <f>+C79-D79</f>
        <v>8158347533.6900024</v>
      </c>
      <c r="F79" s="39">
        <f>D79/C79</f>
        <v>0.83464764680081349</v>
      </c>
      <c r="G79" s="38">
        <f>+G78+G70</f>
        <v>22517576496.450001</v>
      </c>
      <c r="H79" s="39">
        <f t="shared" si="12"/>
        <v>0.45638338482825652</v>
      </c>
      <c r="I79" s="38">
        <f t="shared" si="13"/>
        <v>26821591503.549999</v>
      </c>
      <c r="J79" s="38">
        <f>+J78+J70</f>
        <v>22444891338.860001</v>
      </c>
      <c r="K79" s="39">
        <f t="shared" si="14"/>
        <v>0.45491021127190473</v>
      </c>
      <c r="L79" s="38">
        <f t="shared" si="15"/>
        <v>26894276661.139999</v>
      </c>
      <c r="M79" s="24"/>
    </row>
    <row r="80" spans="2:13" x14ac:dyDescent="0.2">
      <c r="B80" s="1" t="s">
        <v>126</v>
      </c>
    </row>
    <row r="81" spans="2:3" x14ac:dyDescent="0.2">
      <c r="B81" s="1" t="s">
        <v>125</v>
      </c>
    </row>
    <row r="82" spans="2:3" x14ac:dyDescent="0.2">
      <c r="B82" s="1" t="s">
        <v>129</v>
      </c>
    </row>
    <row r="85" spans="2:3" x14ac:dyDescent="0.2">
      <c r="C85" s="26"/>
    </row>
    <row r="86" spans="2:3" x14ac:dyDescent="0.2">
      <c r="C86" s="22"/>
    </row>
  </sheetData>
  <autoFilter ref="B6:M82" xr:uid="{5CC17C32-8077-4403-B275-93912E9C5163}"/>
  <mergeCells count="7">
    <mergeCell ref="B71:M71"/>
    <mergeCell ref="B1:M1"/>
    <mergeCell ref="B2:M2"/>
    <mergeCell ref="B3:M3"/>
    <mergeCell ref="B5:M5"/>
    <mergeCell ref="M7:M32"/>
    <mergeCell ref="M63:M64"/>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D7F88-3232-4253-84B2-D476AE4A63F8}">
  <sheetPr>
    <tabColor rgb="FF00B0F0"/>
  </sheetPr>
  <dimension ref="B1:M77"/>
  <sheetViews>
    <sheetView zoomScale="84" zoomScaleNormal="84" workbookViewId="0">
      <pane ySplit="6" topLeftCell="A7" activePane="bottomLeft" state="frozen"/>
      <selection activeCell="A6" sqref="A6"/>
      <selection pane="bottomLeft" activeCell="B6" sqref="B6"/>
    </sheetView>
  </sheetViews>
  <sheetFormatPr baseColWidth="10" defaultColWidth="27" defaultRowHeight="12.75" x14ac:dyDescent="0.2"/>
  <cols>
    <col min="1" max="1" width="2.5703125" style="1" customWidth="1"/>
    <col min="2" max="2" width="35.85546875" style="1" customWidth="1"/>
    <col min="3" max="4" width="29.5703125" style="1" bestFit="1" customWidth="1"/>
    <col min="5" max="5" width="30.42578125" style="1" bestFit="1" customWidth="1"/>
    <col min="6" max="6" width="15.28515625" style="1" customWidth="1"/>
    <col min="7" max="7" width="27.5703125" style="1" bestFit="1" customWidth="1"/>
    <col min="8" max="8" width="15.28515625" style="1" customWidth="1"/>
    <col min="9" max="9" width="30.42578125" style="1" bestFit="1" customWidth="1"/>
    <col min="10" max="10" width="27.5703125" style="1" customWidth="1"/>
    <col min="11" max="11" width="15.28515625" style="1" customWidth="1"/>
    <col min="12" max="12" width="31.140625" style="1" bestFit="1" customWidth="1"/>
    <col min="13" max="13" width="113.7109375" style="25" customWidth="1"/>
    <col min="14" max="16384" width="27" style="1"/>
  </cols>
  <sheetData>
    <row r="1" spans="2:13" ht="14.25" x14ac:dyDescent="0.2">
      <c r="B1" s="44" t="s">
        <v>0</v>
      </c>
      <c r="C1" s="45"/>
      <c r="D1" s="45"/>
      <c r="E1" s="45"/>
      <c r="F1" s="45"/>
      <c r="G1" s="45"/>
      <c r="H1" s="45"/>
      <c r="I1" s="45"/>
      <c r="J1" s="45"/>
      <c r="K1" s="45"/>
      <c r="L1" s="45"/>
      <c r="M1" s="46"/>
    </row>
    <row r="2" spans="2:13" ht="14.25" x14ac:dyDescent="0.2">
      <c r="B2" s="47" t="s">
        <v>1</v>
      </c>
      <c r="C2" s="48"/>
      <c r="D2" s="48"/>
      <c r="E2" s="48"/>
      <c r="F2" s="48"/>
      <c r="G2" s="48"/>
      <c r="H2" s="48"/>
      <c r="I2" s="48"/>
      <c r="J2" s="48"/>
      <c r="K2" s="48"/>
      <c r="L2" s="48"/>
      <c r="M2" s="49"/>
    </row>
    <row r="3" spans="2:13" ht="15" thickBot="1" x14ac:dyDescent="0.25">
      <c r="B3" s="50" t="s">
        <v>128</v>
      </c>
      <c r="C3" s="51"/>
      <c r="D3" s="51"/>
      <c r="E3" s="51"/>
      <c r="F3" s="51"/>
      <c r="G3" s="51"/>
      <c r="H3" s="51"/>
      <c r="I3" s="51"/>
      <c r="J3" s="51"/>
      <c r="K3" s="51"/>
      <c r="L3" s="51"/>
      <c r="M3" s="52"/>
    </row>
    <row r="4" spans="2:13" ht="13.5" thickBot="1" x14ac:dyDescent="0.25">
      <c r="B4" s="2"/>
      <c r="C4" s="3"/>
      <c r="D4" s="3"/>
      <c r="E4" s="3"/>
      <c r="F4" s="3"/>
      <c r="G4" s="3"/>
      <c r="H4" s="3"/>
      <c r="I4" s="3"/>
      <c r="J4" s="3"/>
      <c r="K4" s="3"/>
      <c r="L4" s="3"/>
      <c r="M4" s="4"/>
    </row>
    <row r="5" spans="2:13" ht="15" thickBot="1" x14ac:dyDescent="0.25">
      <c r="B5" s="53" t="s">
        <v>2</v>
      </c>
      <c r="C5" s="54"/>
      <c r="D5" s="54"/>
      <c r="E5" s="54"/>
      <c r="F5" s="54"/>
      <c r="G5" s="54"/>
      <c r="H5" s="54"/>
      <c r="I5" s="54"/>
      <c r="J5" s="54"/>
      <c r="K5" s="54"/>
      <c r="L5" s="54"/>
      <c r="M5" s="55"/>
    </row>
    <row r="6" spans="2:13" s="5" customFormat="1" ht="57.75" customHeight="1" thickBot="1" x14ac:dyDescent="0.2">
      <c r="B6" s="27" t="s">
        <v>3</v>
      </c>
      <c r="C6" s="27" t="s">
        <v>4</v>
      </c>
      <c r="D6" s="27" t="s">
        <v>5</v>
      </c>
      <c r="E6" s="27" t="s">
        <v>106</v>
      </c>
      <c r="F6" s="27" t="s">
        <v>98</v>
      </c>
      <c r="G6" s="27" t="s">
        <v>6</v>
      </c>
      <c r="H6" s="27" t="s">
        <v>99</v>
      </c>
      <c r="I6" s="27" t="s">
        <v>103</v>
      </c>
      <c r="J6" s="27" t="s">
        <v>7</v>
      </c>
      <c r="K6" s="27" t="s">
        <v>100</v>
      </c>
      <c r="L6" s="27" t="s">
        <v>104</v>
      </c>
      <c r="M6" s="27" t="s">
        <v>8</v>
      </c>
    </row>
    <row r="7" spans="2:13" ht="27.75" customHeight="1" thickBot="1" x14ac:dyDescent="0.25">
      <c r="B7" s="28" t="s">
        <v>9</v>
      </c>
      <c r="C7" s="29">
        <v>16303129601</v>
      </c>
      <c r="D7" s="29">
        <v>15482553000</v>
      </c>
      <c r="E7" s="29">
        <v>820576601</v>
      </c>
      <c r="F7" s="30">
        <v>0.94966754107446538</v>
      </c>
      <c r="G7" s="29">
        <v>9870032072</v>
      </c>
      <c r="H7" s="30">
        <v>0.60540720178011664</v>
      </c>
      <c r="I7" s="29">
        <v>6433097529</v>
      </c>
      <c r="J7" s="29">
        <v>9870032072</v>
      </c>
      <c r="K7" s="30">
        <v>0.60540720178011664</v>
      </c>
      <c r="L7" s="29">
        <v>6433097529</v>
      </c>
      <c r="M7" s="56" t="s">
        <v>107</v>
      </c>
    </row>
    <row r="8" spans="2:13" ht="26.1" customHeight="1" thickBot="1" x14ac:dyDescent="0.25">
      <c r="B8" s="6" t="s">
        <v>10</v>
      </c>
      <c r="C8" s="7">
        <v>10280752000</v>
      </c>
      <c r="D8" s="7">
        <v>10280752000</v>
      </c>
      <c r="E8" s="7">
        <v>0</v>
      </c>
      <c r="F8" s="8">
        <v>1</v>
      </c>
      <c r="G8" s="7">
        <v>6726313327</v>
      </c>
      <c r="H8" s="9">
        <v>0.65426277445463132</v>
      </c>
      <c r="I8" s="7">
        <v>3554438673</v>
      </c>
      <c r="J8" s="7">
        <v>6726313327</v>
      </c>
      <c r="K8" s="9">
        <v>0.65426277445463132</v>
      </c>
      <c r="L8" s="7">
        <v>3554438673</v>
      </c>
      <c r="M8" s="57"/>
    </row>
    <row r="9" spans="2:13" ht="25.35" customHeight="1" thickBot="1" x14ac:dyDescent="0.25">
      <c r="B9" s="10" t="s">
        <v>11</v>
      </c>
      <c r="C9" s="11">
        <v>7087318242</v>
      </c>
      <c r="D9" s="11">
        <v>7087318242</v>
      </c>
      <c r="E9" s="12">
        <v>0</v>
      </c>
      <c r="F9" s="13">
        <v>1</v>
      </c>
      <c r="G9" s="11">
        <v>5243593675</v>
      </c>
      <c r="H9" s="14">
        <v>0.73985582359291491</v>
      </c>
      <c r="I9" s="12">
        <v>1843724567</v>
      </c>
      <c r="J9" s="11">
        <v>5243593675</v>
      </c>
      <c r="K9" s="14">
        <v>0.73985582359291491</v>
      </c>
      <c r="L9" s="12">
        <v>1843724567</v>
      </c>
      <c r="M9" s="58"/>
    </row>
    <row r="10" spans="2:13" ht="27.95" customHeight="1" thickBot="1" x14ac:dyDescent="0.25">
      <c r="B10" s="10" t="s">
        <v>12</v>
      </c>
      <c r="C10" s="11">
        <v>1008416898</v>
      </c>
      <c r="D10" s="11">
        <v>1008416898</v>
      </c>
      <c r="E10" s="12">
        <v>0</v>
      </c>
      <c r="F10" s="13">
        <v>1</v>
      </c>
      <c r="G10" s="11">
        <v>618643320</v>
      </c>
      <c r="H10" s="14">
        <v>0.61347972374021043</v>
      </c>
      <c r="I10" s="12">
        <v>389773578</v>
      </c>
      <c r="J10" s="11">
        <v>618643320</v>
      </c>
      <c r="K10" s="14">
        <v>0.61347972374021043</v>
      </c>
      <c r="L10" s="12">
        <v>389773578</v>
      </c>
      <c r="M10" s="58"/>
    </row>
    <row r="11" spans="2:13" ht="29.65" customHeight="1" thickBot="1" x14ac:dyDescent="0.25">
      <c r="B11" s="10" t="s">
        <v>13</v>
      </c>
      <c r="C11" s="11">
        <v>5772380</v>
      </c>
      <c r="D11" s="11">
        <v>5772380</v>
      </c>
      <c r="E11" s="12">
        <v>0</v>
      </c>
      <c r="F11" s="13">
        <v>1</v>
      </c>
      <c r="G11" s="11">
        <v>3709912</v>
      </c>
      <c r="H11" s="14">
        <v>0.64270058450760348</v>
      </c>
      <c r="I11" s="12">
        <v>2062468</v>
      </c>
      <c r="J11" s="11">
        <v>3709912</v>
      </c>
      <c r="K11" s="14">
        <v>0.64270058450760348</v>
      </c>
      <c r="L11" s="12">
        <v>2062468</v>
      </c>
      <c r="M11" s="58"/>
    </row>
    <row r="12" spans="2:13" ht="25.35" customHeight="1" thickBot="1" x14ac:dyDescent="0.25">
      <c r="B12" s="10" t="s">
        <v>14</v>
      </c>
      <c r="C12" s="11">
        <v>11300000</v>
      </c>
      <c r="D12" s="11">
        <v>11300000</v>
      </c>
      <c r="E12" s="12">
        <v>0</v>
      </c>
      <c r="F12" s="13">
        <v>1</v>
      </c>
      <c r="G12" s="11">
        <v>7113335</v>
      </c>
      <c r="H12" s="14">
        <v>0.62949867256637171</v>
      </c>
      <c r="I12" s="12">
        <v>4186665</v>
      </c>
      <c r="J12" s="11">
        <v>7113335</v>
      </c>
      <c r="K12" s="14">
        <v>0.62949867256637171</v>
      </c>
      <c r="L12" s="12">
        <v>4186665</v>
      </c>
      <c r="M12" s="58"/>
    </row>
    <row r="13" spans="2:13" ht="27" customHeight="1" thickBot="1" x14ac:dyDescent="0.25">
      <c r="B13" s="10" t="s">
        <v>15</v>
      </c>
      <c r="C13" s="11">
        <v>454002628</v>
      </c>
      <c r="D13" s="11">
        <v>454002628</v>
      </c>
      <c r="E13" s="12">
        <v>0</v>
      </c>
      <c r="F13" s="13">
        <v>1</v>
      </c>
      <c r="G13" s="11">
        <v>385495279</v>
      </c>
      <c r="H13" s="14">
        <v>0.84910362897723135</v>
      </c>
      <c r="I13" s="12">
        <v>68507349</v>
      </c>
      <c r="J13" s="11">
        <v>385495279</v>
      </c>
      <c r="K13" s="14">
        <v>0.84910362897723135</v>
      </c>
      <c r="L13" s="12">
        <v>68507349</v>
      </c>
      <c r="M13" s="58"/>
    </row>
    <row r="14" spans="2:13" ht="35.1" customHeight="1" thickBot="1" x14ac:dyDescent="0.25">
      <c r="B14" s="10" t="s">
        <v>16</v>
      </c>
      <c r="C14" s="11">
        <v>310141939</v>
      </c>
      <c r="D14" s="11">
        <v>310141939</v>
      </c>
      <c r="E14" s="12">
        <v>0</v>
      </c>
      <c r="F14" s="13">
        <v>1</v>
      </c>
      <c r="G14" s="11">
        <v>205700003</v>
      </c>
      <c r="H14" s="14">
        <v>0.66324471841262334</v>
      </c>
      <c r="I14" s="12">
        <v>104441936</v>
      </c>
      <c r="J14" s="11">
        <v>205700003</v>
      </c>
      <c r="K14" s="14">
        <v>0.66324471841262334</v>
      </c>
      <c r="L14" s="12">
        <v>104441936</v>
      </c>
      <c r="M14" s="58"/>
    </row>
    <row r="15" spans="2:13" ht="42.75" customHeight="1" thickBot="1" x14ac:dyDescent="0.25">
      <c r="B15" s="10" t="s">
        <v>17</v>
      </c>
      <c r="C15" s="11">
        <v>47623573</v>
      </c>
      <c r="D15" s="11">
        <v>47623573</v>
      </c>
      <c r="E15" s="12">
        <v>0</v>
      </c>
      <c r="F15" s="13">
        <v>1</v>
      </c>
      <c r="G15" s="11">
        <v>13459850</v>
      </c>
      <c r="H15" s="14">
        <v>0.28262999082408202</v>
      </c>
      <c r="I15" s="12">
        <v>34163723</v>
      </c>
      <c r="J15" s="11">
        <v>13459850</v>
      </c>
      <c r="K15" s="14">
        <v>0.28262999082408202</v>
      </c>
      <c r="L15" s="12">
        <v>34163723</v>
      </c>
      <c r="M15" s="58"/>
    </row>
    <row r="16" spans="2:13" ht="33" customHeight="1" thickBot="1" x14ac:dyDescent="0.25">
      <c r="B16" s="10" t="s">
        <v>18</v>
      </c>
      <c r="C16" s="11">
        <v>916335363</v>
      </c>
      <c r="D16" s="11">
        <v>916335363</v>
      </c>
      <c r="E16" s="12">
        <v>0</v>
      </c>
      <c r="F16" s="13">
        <v>1</v>
      </c>
      <c r="G16" s="11">
        <v>6859575</v>
      </c>
      <c r="H16" s="14">
        <v>7.4858782897370291E-3</v>
      </c>
      <c r="I16" s="12">
        <v>909475788</v>
      </c>
      <c r="J16" s="11">
        <v>6859575</v>
      </c>
      <c r="K16" s="14">
        <v>7.4858782897370291E-3</v>
      </c>
      <c r="L16" s="12">
        <v>909475788</v>
      </c>
      <c r="M16" s="58"/>
    </row>
    <row r="17" spans="2:13" ht="33" customHeight="1" thickBot="1" x14ac:dyDescent="0.25">
      <c r="B17" s="10" t="s">
        <v>19</v>
      </c>
      <c r="C17" s="11">
        <v>439840977</v>
      </c>
      <c r="D17" s="11">
        <v>439840977</v>
      </c>
      <c r="E17" s="12">
        <v>0</v>
      </c>
      <c r="F17" s="13">
        <v>1</v>
      </c>
      <c r="G17" s="11">
        <v>241738378</v>
      </c>
      <c r="H17" s="14">
        <v>0.54960404018927955</v>
      </c>
      <c r="I17" s="12">
        <v>198102599</v>
      </c>
      <c r="J17" s="11">
        <v>241738378</v>
      </c>
      <c r="K17" s="14">
        <v>0.54960404018927955</v>
      </c>
      <c r="L17" s="12">
        <v>198102599</v>
      </c>
      <c r="M17" s="58"/>
    </row>
    <row r="18" spans="2:13" ht="33.75" customHeight="1" thickBot="1" x14ac:dyDescent="0.25">
      <c r="B18" s="15" t="s">
        <v>20</v>
      </c>
      <c r="C18" s="7">
        <v>3953901000</v>
      </c>
      <c r="D18" s="7">
        <v>3953901000</v>
      </c>
      <c r="E18" s="7">
        <v>0</v>
      </c>
      <c r="F18" s="8">
        <v>1</v>
      </c>
      <c r="G18" s="7">
        <v>2232506794</v>
      </c>
      <c r="H18" s="9">
        <v>0.56463396377400443</v>
      </c>
      <c r="I18" s="7">
        <v>1721394206</v>
      </c>
      <c r="J18" s="7">
        <v>2232506794</v>
      </c>
      <c r="K18" s="9">
        <v>0.56463396377400443</v>
      </c>
      <c r="L18" s="7">
        <v>1721394206</v>
      </c>
      <c r="M18" s="58"/>
    </row>
    <row r="19" spans="2:13" ht="35.65" customHeight="1" thickBot="1" x14ac:dyDescent="0.25">
      <c r="B19" s="10" t="s">
        <v>21</v>
      </c>
      <c r="C19" s="11">
        <v>1119130000</v>
      </c>
      <c r="D19" s="11">
        <v>1119130000</v>
      </c>
      <c r="E19" s="12">
        <v>0</v>
      </c>
      <c r="F19" s="13">
        <v>1</v>
      </c>
      <c r="G19" s="11">
        <v>666905200</v>
      </c>
      <c r="H19" s="14">
        <v>0.5959139688865458</v>
      </c>
      <c r="I19" s="12">
        <v>452224800</v>
      </c>
      <c r="J19" s="11">
        <v>666905200</v>
      </c>
      <c r="K19" s="14">
        <v>0.5959139688865458</v>
      </c>
      <c r="L19" s="12">
        <v>452224800</v>
      </c>
      <c r="M19" s="58"/>
    </row>
    <row r="20" spans="2:13" ht="33.950000000000003" customHeight="1" thickBot="1" x14ac:dyDescent="0.25">
      <c r="B20" s="10" t="s">
        <v>22</v>
      </c>
      <c r="C20" s="11">
        <v>813550700</v>
      </c>
      <c r="D20" s="11">
        <v>813550700</v>
      </c>
      <c r="E20" s="12">
        <v>0</v>
      </c>
      <c r="F20" s="13">
        <v>1</v>
      </c>
      <c r="G20" s="11">
        <v>472114600</v>
      </c>
      <c r="H20" s="14">
        <v>0.58031367928268018</v>
      </c>
      <c r="I20" s="12">
        <v>341436100</v>
      </c>
      <c r="J20" s="11">
        <v>472114600</v>
      </c>
      <c r="K20" s="14">
        <v>0.58031367928268018</v>
      </c>
      <c r="L20" s="12">
        <v>341436100</v>
      </c>
      <c r="M20" s="58"/>
    </row>
    <row r="21" spans="2:13" ht="26.1" customHeight="1" thickBot="1" x14ac:dyDescent="0.25">
      <c r="B21" s="10" t="s">
        <v>23</v>
      </c>
      <c r="C21" s="11">
        <v>997498609</v>
      </c>
      <c r="D21" s="11">
        <v>997498609</v>
      </c>
      <c r="E21" s="12">
        <v>0</v>
      </c>
      <c r="F21" s="13">
        <v>1</v>
      </c>
      <c r="G21" s="11">
        <v>478461794</v>
      </c>
      <c r="H21" s="14">
        <v>0.4796616152474254</v>
      </c>
      <c r="I21" s="12">
        <v>519036815</v>
      </c>
      <c r="J21" s="11">
        <v>478461794</v>
      </c>
      <c r="K21" s="14">
        <v>0.4796616152474254</v>
      </c>
      <c r="L21" s="12">
        <v>519036815</v>
      </c>
      <c r="M21" s="58"/>
    </row>
    <row r="22" spans="2:13" ht="33.4" customHeight="1" thickBot="1" x14ac:dyDescent="0.25">
      <c r="B22" s="10" t="s">
        <v>24</v>
      </c>
      <c r="C22" s="11">
        <v>412405700</v>
      </c>
      <c r="D22" s="11">
        <v>412405700</v>
      </c>
      <c r="E22" s="12">
        <v>0</v>
      </c>
      <c r="F22" s="13">
        <v>1</v>
      </c>
      <c r="G22" s="11">
        <v>249832600</v>
      </c>
      <c r="H22" s="14">
        <v>0.60579327589313148</v>
      </c>
      <c r="I22" s="12">
        <v>162573100</v>
      </c>
      <c r="J22" s="11">
        <v>249832600</v>
      </c>
      <c r="K22" s="14">
        <v>0.60579327589313148</v>
      </c>
      <c r="L22" s="12">
        <v>162573100</v>
      </c>
      <c r="M22" s="58"/>
    </row>
    <row r="23" spans="2:13" ht="40.35" customHeight="1" thickBot="1" x14ac:dyDescent="0.25">
      <c r="B23" s="10" t="s">
        <v>25</v>
      </c>
      <c r="C23" s="11">
        <v>83000000</v>
      </c>
      <c r="D23" s="11">
        <v>83000000</v>
      </c>
      <c r="E23" s="12">
        <v>0</v>
      </c>
      <c r="F23" s="13">
        <v>1</v>
      </c>
      <c r="G23" s="11">
        <v>52876900</v>
      </c>
      <c r="H23" s="14">
        <v>0.63707108433734938</v>
      </c>
      <c r="I23" s="12">
        <v>30123100</v>
      </c>
      <c r="J23" s="11">
        <v>52876900</v>
      </c>
      <c r="K23" s="14">
        <v>0.63707108433734938</v>
      </c>
      <c r="L23" s="12">
        <v>30123100</v>
      </c>
      <c r="M23" s="58"/>
    </row>
    <row r="24" spans="2:13" ht="26.1" customHeight="1" thickBot="1" x14ac:dyDescent="0.25">
      <c r="B24" s="10" t="s">
        <v>26</v>
      </c>
      <c r="C24" s="11">
        <v>314612491</v>
      </c>
      <c r="D24" s="11">
        <v>314612491</v>
      </c>
      <c r="E24" s="12">
        <v>0</v>
      </c>
      <c r="F24" s="13">
        <v>1</v>
      </c>
      <c r="G24" s="11">
        <v>187387600</v>
      </c>
      <c r="H24" s="14">
        <v>0.59561398660423814</v>
      </c>
      <c r="I24" s="12">
        <v>127224891</v>
      </c>
      <c r="J24" s="11">
        <v>187387600</v>
      </c>
      <c r="K24" s="14">
        <v>0.59561398660423814</v>
      </c>
      <c r="L24" s="12">
        <v>127224891</v>
      </c>
      <c r="M24" s="58"/>
    </row>
    <row r="25" spans="2:13" ht="26.1" customHeight="1" thickBot="1" x14ac:dyDescent="0.25">
      <c r="B25" s="10" t="s">
        <v>27</v>
      </c>
      <c r="C25" s="11">
        <v>213703500</v>
      </c>
      <c r="D25" s="11">
        <v>213703500</v>
      </c>
      <c r="E25" s="12">
        <v>0</v>
      </c>
      <c r="F25" s="13">
        <v>1</v>
      </c>
      <c r="G25" s="11">
        <v>124928100</v>
      </c>
      <c r="H25" s="14">
        <v>0.58458612048936964</v>
      </c>
      <c r="I25" s="12">
        <v>88775400</v>
      </c>
      <c r="J25" s="11">
        <v>124928100</v>
      </c>
      <c r="K25" s="14">
        <v>0.58458612048936964</v>
      </c>
      <c r="L25" s="12">
        <v>88775400</v>
      </c>
      <c r="M25" s="58"/>
    </row>
    <row r="26" spans="2:13" ht="43.5" customHeight="1" thickBot="1" x14ac:dyDescent="0.25">
      <c r="B26" s="15" t="s">
        <v>28</v>
      </c>
      <c r="C26" s="7">
        <v>1247900000</v>
      </c>
      <c r="D26" s="7">
        <v>1247900000</v>
      </c>
      <c r="E26" s="7">
        <v>0</v>
      </c>
      <c r="F26" s="8">
        <v>1</v>
      </c>
      <c r="G26" s="7">
        <v>911211951</v>
      </c>
      <c r="H26" s="9">
        <v>0.73019629056815449</v>
      </c>
      <c r="I26" s="7">
        <v>336688049</v>
      </c>
      <c r="J26" s="7">
        <v>911211951</v>
      </c>
      <c r="K26" s="9">
        <v>0.73019629056815449</v>
      </c>
      <c r="L26" s="7">
        <v>336688049</v>
      </c>
      <c r="M26" s="58"/>
    </row>
    <row r="27" spans="2:13" ht="32.1" customHeight="1" thickBot="1" x14ac:dyDescent="0.25">
      <c r="B27" s="10" t="s">
        <v>29</v>
      </c>
      <c r="C27" s="11">
        <v>530659894</v>
      </c>
      <c r="D27" s="11">
        <v>515659894</v>
      </c>
      <c r="E27" s="12">
        <v>15000000</v>
      </c>
      <c r="F27" s="13">
        <v>0.97173330758627108</v>
      </c>
      <c r="G27" s="11">
        <v>302295791</v>
      </c>
      <c r="H27" s="14">
        <v>0.56966014281079247</v>
      </c>
      <c r="I27" s="12">
        <v>228364103</v>
      </c>
      <c r="J27" s="11">
        <v>302295791</v>
      </c>
      <c r="K27" s="14">
        <v>0.56966014281079247</v>
      </c>
      <c r="L27" s="12">
        <v>228364103</v>
      </c>
      <c r="M27" s="58"/>
    </row>
    <row r="28" spans="2:13" ht="32.1" customHeight="1" thickBot="1" x14ac:dyDescent="0.25">
      <c r="B28" s="10" t="s">
        <v>30</v>
      </c>
      <c r="C28" s="11">
        <v>25000000</v>
      </c>
      <c r="D28" s="11">
        <v>40000000</v>
      </c>
      <c r="E28" s="12">
        <v>-15000000</v>
      </c>
      <c r="F28" s="13">
        <v>1.6</v>
      </c>
      <c r="G28" s="11">
        <v>32600676</v>
      </c>
      <c r="H28" s="14">
        <v>1.30402704</v>
      </c>
      <c r="I28" s="12">
        <v>-7600676</v>
      </c>
      <c r="J28" s="11">
        <v>32600676</v>
      </c>
      <c r="K28" s="14">
        <v>1.30402704</v>
      </c>
      <c r="L28" s="12">
        <v>-7600676</v>
      </c>
      <c r="M28" s="58"/>
    </row>
    <row r="29" spans="2:13" ht="32.1" customHeight="1" thickBot="1" x14ac:dyDescent="0.25">
      <c r="B29" s="10" t="s">
        <v>31</v>
      </c>
      <c r="C29" s="11">
        <v>45000000</v>
      </c>
      <c r="D29" s="11">
        <v>45000000</v>
      </c>
      <c r="E29" s="12">
        <v>0</v>
      </c>
      <c r="F29" s="13">
        <v>1</v>
      </c>
      <c r="G29" s="11">
        <v>28063402</v>
      </c>
      <c r="H29" s="14">
        <v>0.62363115555555559</v>
      </c>
      <c r="I29" s="12">
        <v>16936598</v>
      </c>
      <c r="J29" s="11">
        <v>28063402</v>
      </c>
      <c r="K29" s="14">
        <v>0.62363115555555559</v>
      </c>
      <c r="L29" s="12">
        <v>16936598</v>
      </c>
      <c r="M29" s="58"/>
    </row>
    <row r="30" spans="2:13" ht="32.1" customHeight="1" thickBot="1" x14ac:dyDescent="0.25">
      <c r="B30" s="10" t="s">
        <v>32</v>
      </c>
      <c r="C30" s="11">
        <v>335567646</v>
      </c>
      <c r="D30" s="11">
        <v>335567646</v>
      </c>
      <c r="E30" s="12">
        <v>0</v>
      </c>
      <c r="F30" s="13">
        <v>1</v>
      </c>
      <c r="G30" s="11">
        <v>320337567</v>
      </c>
      <c r="H30" s="14">
        <v>0.95461398266029496</v>
      </c>
      <c r="I30" s="12">
        <v>15230079</v>
      </c>
      <c r="J30" s="11">
        <v>320337567</v>
      </c>
      <c r="K30" s="14">
        <v>0.95461398266029496</v>
      </c>
      <c r="L30" s="12">
        <v>15230079</v>
      </c>
      <c r="M30" s="58"/>
    </row>
    <row r="31" spans="2:13" ht="32.1" customHeight="1" thickBot="1" x14ac:dyDescent="0.25">
      <c r="B31" s="10" t="s">
        <v>33</v>
      </c>
      <c r="C31" s="11">
        <v>219466177</v>
      </c>
      <c r="D31" s="11">
        <v>219466177</v>
      </c>
      <c r="E31" s="12">
        <v>0</v>
      </c>
      <c r="F31" s="13">
        <v>1</v>
      </c>
      <c r="G31" s="11">
        <v>143470421</v>
      </c>
      <c r="H31" s="14">
        <v>0.65372451901779838</v>
      </c>
      <c r="I31" s="12">
        <v>75995756</v>
      </c>
      <c r="J31" s="11">
        <v>143470421</v>
      </c>
      <c r="K31" s="14">
        <v>0.65372451901779838</v>
      </c>
      <c r="L31" s="12">
        <v>75995756</v>
      </c>
      <c r="M31" s="58"/>
    </row>
    <row r="32" spans="2:13" ht="32.1" customHeight="1" thickBot="1" x14ac:dyDescent="0.25">
      <c r="B32" s="10" t="s">
        <v>34</v>
      </c>
      <c r="C32" s="11">
        <v>92206283</v>
      </c>
      <c r="D32" s="11">
        <v>92206283</v>
      </c>
      <c r="E32" s="12">
        <v>0</v>
      </c>
      <c r="F32" s="13">
        <v>1</v>
      </c>
      <c r="G32" s="11">
        <v>84444094</v>
      </c>
      <c r="H32" s="14">
        <v>0.91581713580190627</v>
      </c>
      <c r="I32" s="12">
        <v>7762189</v>
      </c>
      <c r="J32" s="11">
        <v>84444094</v>
      </c>
      <c r="K32" s="14">
        <v>0.91581713580190627</v>
      </c>
      <c r="L32" s="12">
        <v>7762189</v>
      </c>
      <c r="M32" s="59"/>
    </row>
    <row r="33" spans="2:13" ht="34.5" customHeight="1" thickBot="1" x14ac:dyDescent="0.25">
      <c r="B33" s="15" t="s">
        <v>35</v>
      </c>
      <c r="C33" s="7">
        <v>820576601</v>
      </c>
      <c r="D33" s="7">
        <v>0</v>
      </c>
      <c r="E33" s="7">
        <v>820576601</v>
      </c>
      <c r="F33" s="8">
        <v>0</v>
      </c>
      <c r="G33" s="7">
        <v>0</v>
      </c>
      <c r="H33" s="9">
        <v>0</v>
      </c>
      <c r="I33" s="7">
        <v>820576601</v>
      </c>
      <c r="J33" s="7">
        <v>0</v>
      </c>
      <c r="K33" s="9">
        <v>0</v>
      </c>
      <c r="L33" s="7">
        <v>820576601</v>
      </c>
      <c r="M33" s="16" t="s">
        <v>36</v>
      </c>
    </row>
    <row r="34" spans="2:13" ht="36" customHeight="1" thickBot="1" x14ac:dyDescent="0.25">
      <c r="B34" s="31" t="s">
        <v>37</v>
      </c>
      <c r="C34" s="32">
        <v>4414911000</v>
      </c>
      <c r="D34" s="32">
        <v>4032580759.2300005</v>
      </c>
      <c r="E34" s="32">
        <v>465900579.69999993</v>
      </c>
      <c r="F34" s="33">
        <v>0.91340023824489336</v>
      </c>
      <c r="G34" s="32">
        <v>2051204637.29</v>
      </c>
      <c r="H34" s="33">
        <v>0.46460837767511054</v>
      </c>
      <c r="I34" s="32">
        <v>2363706362.71</v>
      </c>
      <c r="J34" s="32">
        <v>2022416500.25</v>
      </c>
      <c r="K34" s="33">
        <v>0.4580877168871581</v>
      </c>
      <c r="L34" s="32">
        <v>2392494499.75</v>
      </c>
      <c r="M34" s="34"/>
    </row>
    <row r="35" spans="2:13" ht="42" customHeight="1" thickBot="1" x14ac:dyDescent="0.25">
      <c r="B35" s="10" t="s">
        <v>38</v>
      </c>
      <c r="C35" s="17">
        <v>11950000</v>
      </c>
      <c r="D35" s="17">
        <v>6511500</v>
      </c>
      <c r="E35" s="12">
        <v>5438500</v>
      </c>
      <c r="F35" s="13">
        <v>0.54489539748953975</v>
      </c>
      <c r="G35" s="17">
        <v>6511500</v>
      </c>
      <c r="H35" s="14">
        <v>0.54489539748953975</v>
      </c>
      <c r="I35" s="12">
        <v>5438500</v>
      </c>
      <c r="J35" s="11">
        <v>6511500</v>
      </c>
      <c r="K35" s="14">
        <v>0.54489539748953975</v>
      </c>
      <c r="L35" s="12">
        <v>5438500</v>
      </c>
      <c r="M35" s="18" t="s">
        <v>39</v>
      </c>
    </row>
    <row r="36" spans="2:13" ht="48.75" customHeight="1" thickBot="1" x14ac:dyDescent="0.25">
      <c r="B36" s="10" t="s">
        <v>82</v>
      </c>
      <c r="C36" s="17">
        <v>25826069</v>
      </c>
      <c r="D36" s="17">
        <v>15287560</v>
      </c>
      <c r="E36" s="12">
        <v>10538509</v>
      </c>
      <c r="F36" s="13">
        <v>0.59194297049233469</v>
      </c>
      <c r="G36" s="17">
        <v>474790</v>
      </c>
      <c r="H36" s="14">
        <v>1.8384137361361498E-2</v>
      </c>
      <c r="I36" s="12">
        <v>25351279</v>
      </c>
      <c r="J36" s="11">
        <v>474790</v>
      </c>
      <c r="K36" s="14">
        <v>1.8384137361361498E-2</v>
      </c>
      <c r="L36" s="12">
        <v>25351279</v>
      </c>
      <c r="M36" s="18" t="s">
        <v>108</v>
      </c>
    </row>
    <row r="37" spans="2:13" ht="61.5" customHeight="1" thickBot="1" x14ac:dyDescent="0.25">
      <c r="B37" s="10" t="s">
        <v>40</v>
      </c>
      <c r="C37" s="17">
        <v>17720000</v>
      </c>
      <c r="D37" s="17">
        <v>13103735</v>
      </c>
      <c r="E37" s="12">
        <v>4616265</v>
      </c>
      <c r="F37" s="13">
        <v>0.73948843115124152</v>
      </c>
      <c r="G37" s="17">
        <v>7646052.0999999996</v>
      </c>
      <c r="H37" s="14">
        <v>0.43149278216704284</v>
      </c>
      <c r="I37" s="12">
        <v>10073947.9</v>
      </c>
      <c r="J37" s="11">
        <v>7646052.0999999996</v>
      </c>
      <c r="K37" s="14">
        <v>0.43149278216704284</v>
      </c>
      <c r="L37" s="12">
        <v>10073947.9</v>
      </c>
      <c r="M37" s="18" t="s">
        <v>41</v>
      </c>
    </row>
    <row r="38" spans="2:13" ht="60.75" customHeight="1" thickBot="1" x14ac:dyDescent="0.25">
      <c r="B38" s="10" t="s">
        <v>42</v>
      </c>
      <c r="C38" s="17">
        <v>2716666</v>
      </c>
      <c r="D38" s="17">
        <v>1764536</v>
      </c>
      <c r="E38" s="12">
        <v>952130</v>
      </c>
      <c r="F38" s="13">
        <v>0.64952261337978245</v>
      </c>
      <c r="G38" s="17">
        <v>1764536</v>
      </c>
      <c r="H38" s="14">
        <v>0.64952261337978245</v>
      </c>
      <c r="I38" s="12">
        <v>952130</v>
      </c>
      <c r="J38" s="11">
        <v>1764536</v>
      </c>
      <c r="K38" s="14">
        <v>0.64952261337978245</v>
      </c>
      <c r="L38" s="12">
        <v>952130</v>
      </c>
      <c r="M38" s="18" t="s">
        <v>109</v>
      </c>
    </row>
    <row r="39" spans="2:13" ht="41.65" customHeight="1" thickBot="1" x14ac:dyDescent="0.25">
      <c r="B39" s="10" t="s">
        <v>105</v>
      </c>
      <c r="C39" s="17">
        <v>1198352</v>
      </c>
      <c r="D39" s="17">
        <v>2615965</v>
      </c>
      <c r="E39" s="12"/>
      <c r="F39" s="13"/>
      <c r="G39" s="17">
        <v>2615965</v>
      </c>
      <c r="H39" s="14"/>
      <c r="I39" s="12"/>
      <c r="J39" s="11">
        <v>2615965</v>
      </c>
      <c r="K39" s="14">
        <v>2.1829687771205788</v>
      </c>
      <c r="L39" s="12">
        <v>-1417613</v>
      </c>
      <c r="M39" s="18" t="s">
        <v>110</v>
      </c>
    </row>
    <row r="40" spans="2:13" ht="50.25" customHeight="1" thickBot="1" x14ac:dyDescent="0.25">
      <c r="B40" s="10" t="s">
        <v>102</v>
      </c>
      <c r="C40" s="17">
        <v>10861648</v>
      </c>
      <c r="D40" s="17">
        <v>959889</v>
      </c>
      <c r="E40" s="12">
        <v>9901759</v>
      </c>
      <c r="F40" s="13">
        <v>8.8374158322935895E-2</v>
      </c>
      <c r="G40" s="17">
        <v>959889</v>
      </c>
      <c r="H40" s="14">
        <v>8.8374158322935895E-2</v>
      </c>
      <c r="I40" s="12">
        <v>9901759</v>
      </c>
      <c r="J40" s="11">
        <v>959889</v>
      </c>
      <c r="K40" s="14">
        <v>8.8374158322935895E-2</v>
      </c>
      <c r="L40" s="12">
        <v>9901759</v>
      </c>
      <c r="M40" s="18" t="s">
        <v>111</v>
      </c>
    </row>
    <row r="41" spans="2:13" ht="39.75" customHeight="1" thickBot="1" x14ac:dyDescent="0.25">
      <c r="B41" s="10" t="s">
        <v>43</v>
      </c>
      <c r="C41" s="17">
        <v>14415520</v>
      </c>
      <c r="D41" s="17">
        <v>14673163</v>
      </c>
      <c r="E41" s="12"/>
      <c r="F41" s="13"/>
      <c r="G41" s="17">
        <v>14673163</v>
      </c>
      <c r="H41" s="14"/>
      <c r="I41" s="12"/>
      <c r="J41" s="11">
        <v>14673163</v>
      </c>
      <c r="K41" s="14">
        <v>1.017872612295637</v>
      </c>
      <c r="L41" s="12">
        <v>-257643</v>
      </c>
      <c r="M41" s="18" t="s">
        <v>112</v>
      </c>
    </row>
    <row r="42" spans="2:13" ht="51.75" customHeight="1" thickBot="1" x14ac:dyDescent="0.25">
      <c r="B42" s="10" t="s">
        <v>44</v>
      </c>
      <c r="C42" s="17">
        <v>326336830</v>
      </c>
      <c r="D42" s="17">
        <v>408231912.93000001</v>
      </c>
      <c r="E42" s="12"/>
      <c r="F42" s="13"/>
      <c r="G42" s="17">
        <v>5908000</v>
      </c>
      <c r="H42" s="14"/>
      <c r="I42" s="12"/>
      <c r="J42" s="11">
        <v>5908000</v>
      </c>
      <c r="K42" s="14">
        <v>1.8103993962311885E-2</v>
      </c>
      <c r="L42" s="12">
        <v>320428830</v>
      </c>
      <c r="M42" s="18" t="s">
        <v>91</v>
      </c>
    </row>
    <row r="43" spans="2:13" ht="30.75" customHeight="1" thickBot="1" x14ac:dyDescent="0.25">
      <c r="B43" s="10" t="s">
        <v>45</v>
      </c>
      <c r="C43" s="17">
        <v>70000000</v>
      </c>
      <c r="D43" s="17">
        <v>70000000</v>
      </c>
      <c r="E43" s="12">
        <v>0</v>
      </c>
      <c r="F43" s="13">
        <v>1</v>
      </c>
      <c r="G43" s="17">
        <v>29415431.18</v>
      </c>
      <c r="H43" s="14">
        <v>0.4202204454285714</v>
      </c>
      <c r="I43" s="12">
        <v>40584568.82</v>
      </c>
      <c r="J43" s="11">
        <v>29415431.18</v>
      </c>
      <c r="K43" s="14">
        <v>0.4202204454285714</v>
      </c>
      <c r="L43" s="12">
        <v>40584568.82</v>
      </c>
      <c r="M43" s="18" t="s">
        <v>46</v>
      </c>
    </row>
    <row r="44" spans="2:13" ht="45.75" customHeight="1" thickBot="1" x14ac:dyDescent="0.25">
      <c r="B44" s="10" t="s">
        <v>47</v>
      </c>
      <c r="C44" s="17">
        <v>119834060</v>
      </c>
      <c r="D44" s="17">
        <v>80699963.159999996</v>
      </c>
      <c r="E44" s="12">
        <v>39134096.840000004</v>
      </c>
      <c r="F44" s="13">
        <v>0.67343093574564694</v>
      </c>
      <c r="G44" s="17">
        <v>56547906.32</v>
      </c>
      <c r="H44" s="14">
        <v>0.47188509110014298</v>
      </c>
      <c r="I44" s="12">
        <v>63286153.68</v>
      </c>
      <c r="J44" s="11">
        <v>56547906.32</v>
      </c>
      <c r="K44" s="14">
        <v>0.47188509110014298</v>
      </c>
      <c r="L44" s="12">
        <v>63286153.68</v>
      </c>
      <c r="M44" s="18" t="s">
        <v>92</v>
      </c>
    </row>
    <row r="45" spans="2:13" ht="73.5" customHeight="1" thickBot="1" x14ac:dyDescent="0.25">
      <c r="B45" s="10" t="s">
        <v>48</v>
      </c>
      <c r="C45" s="17">
        <v>471784504</v>
      </c>
      <c r="D45" s="17">
        <v>417423512</v>
      </c>
      <c r="E45" s="12">
        <v>54360992</v>
      </c>
      <c r="F45" s="13">
        <v>0.88477580009707146</v>
      </c>
      <c r="G45" s="17">
        <v>145506950</v>
      </c>
      <c r="H45" s="14">
        <v>0.30841824766673559</v>
      </c>
      <c r="I45" s="12">
        <v>326277554</v>
      </c>
      <c r="J45" s="11">
        <v>145466950</v>
      </c>
      <c r="K45" s="14">
        <v>0.3083334631948827</v>
      </c>
      <c r="L45" s="12">
        <v>326317554</v>
      </c>
      <c r="M45" s="19" t="s">
        <v>49</v>
      </c>
    </row>
    <row r="46" spans="2:13" ht="52.5" customHeight="1" thickBot="1" x14ac:dyDescent="0.25">
      <c r="B46" s="10" t="s">
        <v>50</v>
      </c>
      <c r="C46" s="17">
        <v>13000000</v>
      </c>
      <c r="D46" s="17">
        <v>19500000</v>
      </c>
      <c r="E46" s="12">
        <v>-6500000</v>
      </c>
      <c r="F46" s="13">
        <v>1.5</v>
      </c>
      <c r="G46" s="17">
        <v>12060000</v>
      </c>
      <c r="H46" s="14">
        <v>0.9276923076923077</v>
      </c>
      <c r="I46" s="12">
        <v>940000</v>
      </c>
      <c r="J46" s="11">
        <v>11730000</v>
      </c>
      <c r="K46" s="14">
        <v>0.90230769230769226</v>
      </c>
      <c r="L46" s="12">
        <v>1270000</v>
      </c>
      <c r="M46" s="18" t="s">
        <v>51</v>
      </c>
    </row>
    <row r="47" spans="2:13" ht="63" customHeight="1" thickBot="1" x14ac:dyDescent="0.25">
      <c r="B47" s="10" t="s">
        <v>52</v>
      </c>
      <c r="C47" s="17">
        <v>59007240</v>
      </c>
      <c r="D47" s="17">
        <v>59007240</v>
      </c>
      <c r="E47" s="12">
        <v>0</v>
      </c>
      <c r="F47" s="13">
        <v>1</v>
      </c>
      <c r="G47" s="17">
        <v>28444314.800000001</v>
      </c>
      <c r="H47" s="14">
        <v>0.48204787751469141</v>
      </c>
      <c r="I47" s="12">
        <v>30562925.199999999</v>
      </c>
      <c r="J47" s="11">
        <v>28444314.800000001</v>
      </c>
      <c r="K47" s="14">
        <v>0.48204787751469141</v>
      </c>
      <c r="L47" s="12">
        <v>30562925.199999999</v>
      </c>
      <c r="M47" s="18" t="s">
        <v>53</v>
      </c>
    </row>
    <row r="48" spans="2:13" ht="48" customHeight="1" thickBot="1" x14ac:dyDescent="0.25">
      <c r="B48" s="10" t="s">
        <v>54</v>
      </c>
      <c r="C48" s="17">
        <v>139033400</v>
      </c>
      <c r="D48" s="17">
        <v>139033398</v>
      </c>
      <c r="E48" s="12">
        <v>2</v>
      </c>
      <c r="F48" s="13">
        <v>0.99999998561496739</v>
      </c>
      <c r="G48" s="17">
        <v>76250576.519999996</v>
      </c>
      <c r="H48" s="14">
        <v>0.54843351683839991</v>
      </c>
      <c r="I48" s="12">
        <v>62782823.480000004</v>
      </c>
      <c r="J48" s="11">
        <v>76250576.519999996</v>
      </c>
      <c r="K48" s="14">
        <v>0.54843351683839991</v>
      </c>
      <c r="L48" s="12">
        <v>62782823.480000004</v>
      </c>
      <c r="M48" s="18" t="s">
        <v>55</v>
      </c>
    </row>
    <row r="49" spans="2:13" ht="168.75" customHeight="1" thickBot="1" x14ac:dyDescent="0.25">
      <c r="B49" s="10" t="s">
        <v>56</v>
      </c>
      <c r="C49" s="17">
        <v>772943553</v>
      </c>
      <c r="D49" s="17">
        <v>599272434</v>
      </c>
      <c r="E49" s="12">
        <v>173671119</v>
      </c>
      <c r="F49" s="13">
        <v>0.7753120285097973</v>
      </c>
      <c r="G49" s="17">
        <v>591455398.83000004</v>
      </c>
      <c r="H49" s="14">
        <v>0.76519869599067614</v>
      </c>
      <c r="I49" s="12">
        <v>181488154.16999996</v>
      </c>
      <c r="J49" s="11">
        <v>589391562.78999996</v>
      </c>
      <c r="K49" s="14">
        <v>0.7625285966904235</v>
      </c>
      <c r="L49" s="12">
        <v>183551990.21000004</v>
      </c>
      <c r="M49" s="19" t="s">
        <v>113</v>
      </c>
    </row>
    <row r="50" spans="2:13" ht="47.25" customHeight="1" thickBot="1" x14ac:dyDescent="0.25">
      <c r="B50" s="10" t="s">
        <v>57</v>
      </c>
      <c r="C50" s="17">
        <v>221275608</v>
      </c>
      <c r="D50" s="17">
        <v>211275608</v>
      </c>
      <c r="E50" s="12">
        <v>10000000</v>
      </c>
      <c r="F50" s="13">
        <v>0.95480749057528291</v>
      </c>
      <c r="G50" s="17">
        <v>106622000</v>
      </c>
      <c r="H50" s="14">
        <v>0.48185157398821837</v>
      </c>
      <c r="I50" s="12">
        <v>114653608</v>
      </c>
      <c r="J50" s="11">
        <v>106622000</v>
      </c>
      <c r="K50" s="14">
        <v>0.48185157398821837</v>
      </c>
      <c r="L50" s="12">
        <v>114653608</v>
      </c>
      <c r="M50" s="18" t="s">
        <v>58</v>
      </c>
    </row>
    <row r="51" spans="2:13" ht="60" customHeight="1" thickBot="1" x14ac:dyDescent="0.25">
      <c r="B51" s="10" t="s">
        <v>59</v>
      </c>
      <c r="C51" s="17">
        <v>84974588</v>
      </c>
      <c r="D51" s="17">
        <v>74869362</v>
      </c>
      <c r="E51" s="12">
        <v>10105226</v>
      </c>
      <c r="F51" s="13">
        <v>0.88107943518361043</v>
      </c>
      <c r="G51" s="17">
        <v>31195565</v>
      </c>
      <c r="H51" s="14">
        <v>0.36711640190594391</v>
      </c>
      <c r="I51" s="12">
        <v>53779023</v>
      </c>
      <c r="J51" s="11">
        <v>31195565</v>
      </c>
      <c r="K51" s="14">
        <v>0.36711640190594391</v>
      </c>
      <c r="L51" s="12">
        <v>53779023</v>
      </c>
      <c r="M51" s="19" t="s">
        <v>114</v>
      </c>
    </row>
    <row r="52" spans="2:13" ht="76.349999999999994" customHeight="1" thickBot="1" x14ac:dyDescent="0.25">
      <c r="B52" s="10" t="s">
        <v>83</v>
      </c>
      <c r="C52" s="20">
        <v>4241430</v>
      </c>
      <c r="D52" s="20">
        <v>4241430</v>
      </c>
      <c r="E52" s="12">
        <v>0</v>
      </c>
      <c r="F52" s="13">
        <v>1</v>
      </c>
      <c r="G52" s="20">
        <v>1733830</v>
      </c>
      <c r="H52" s="14">
        <v>0.4087843015209493</v>
      </c>
      <c r="I52" s="12">
        <v>2507600</v>
      </c>
      <c r="J52" s="11">
        <v>1733830</v>
      </c>
      <c r="K52" s="14">
        <v>0.4087843015209493</v>
      </c>
      <c r="L52" s="12">
        <v>2507600</v>
      </c>
      <c r="M52" s="19" t="s">
        <v>93</v>
      </c>
    </row>
    <row r="53" spans="2:13" ht="57" customHeight="1" thickBot="1" x14ac:dyDescent="0.25">
      <c r="B53" s="10" t="s">
        <v>60</v>
      </c>
      <c r="C53" s="20">
        <v>121366419</v>
      </c>
      <c r="D53" s="20">
        <v>94061179</v>
      </c>
      <c r="E53" s="12">
        <v>27305240</v>
      </c>
      <c r="F53" s="13">
        <v>0.77501816214911967</v>
      </c>
      <c r="G53" s="20">
        <v>24542403.699999999</v>
      </c>
      <c r="H53" s="14">
        <v>0.20221741649969915</v>
      </c>
      <c r="I53" s="12">
        <v>96824015.299999997</v>
      </c>
      <c r="J53" s="11">
        <v>24542403.699999999</v>
      </c>
      <c r="K53" s="14">
        <v>0.20221741649969915</v>
      </c>
      <c r="L53" s="12">
        <v>96824015.299999997</v>
      </c>
      <c r="M53" s="18" t="s">
        <v>61</v>
      </c>
    </row>
    <row r="54" spans="2:13" ht="76.5" customHeight="1" thickBot="1" x14ac:dyDescent="0.25">
      <c r="B54" s="10" t="s">
        <v>62</v>
      </c>
      <c r="C54" s="20">
        <v>1331784877</v>
      </c>
      <c r="D54" s="20">
        <v>1269190348.1400001</v>
      </c>
      <c r="E54" s="12">
        <v>62594528.859999895</v>
      </c>
      <c r="F54" s="13">
        <v>0.95299951971147068</v>
      </c>
      <c r="G54" s="20">
        <v>645833521.05999994</v>
      </c>
      <c r="H54" s="14">
        <v>0.48493832015483979</v>
      </c>
      <c r="I54" s="12">
        <v>685951355.94000006</v>
      </c>
      <c r="J54" s="11">
        <v>645833521.05999994</v>
      </c>
      <c r="K54" s="14">
        <v>0.48493832015483979</v>
      </c>
      <c r="L54" s="12">
        <v>685951355.94000006</v>
      </c>
      <c r="M54" s="19" t="s">
        <v>94</v>
      </c>
    </row>
    <row r="55" spans="2:13" ht="60" customHeight="1" thickBot="1" x14ac:dyDescent="0.25">
      <c r="B55" s="10" t="s">
        <v>63</v>
      </c>
      <c r="C55" s="20">
        <v>121450000</v>
      </c>
      <c r="D55" s="20">
        <v>121450000</v>
      </c>
      <c r="E55" s="12">
        <v>0</v>
      </c>
      <c r="F55" s="13">
        <v>1</v>
      </c>
      <c r="G55" s="20">
        <v>44169774.299999997</v>
      </c>
      <c r="H55" s="14">
        <v>0.36368690242898311</v>
      </c>
      <c r="I55" s="12">
        <v>77280225.700000003</v>
      </c>
      <c r="J55" s="11">
        <v>44169774.299999997</v>
      </c>
      <c r="K55" s="14">
        <v>0.36368690242898311</v>
      </c>
      <c r="L55" s="12">
        <v>77280225.700000003</v>
      </c>
      <c r="M55" s="19" t="s">
        <v>115</v>
      </c>
    </row>
    <row r="56" spans="2:13" ht="77.25" customHeight="1" thickBot="1" x14ac:dyDescent="0.25">
      <c r="B56" s="10" t="s">
        <v>64</v>
      </c>
      <c r="C56" s="20">
        <v>16711120</v>
      </c>
      <c r="D56" s="20">
        <v>15073738</v>
      </c>
      <c r="E56" s="12">
        <v>1637382</v>
      </c>
      <c r="F56" s="13">
        <v>0.90201841647956571</v>
      </c>
      <c r="G56" s="20">
        <v>3031038</v>
      </c>
      <c r="H56" s="14">
        <v>0.18137850724547486</v>
      </c>
      <c r="I56" s="12">
        <v>13680082</v>
      </c>
      <c r="J56" s="11">
        <v>1089238</v>
      </c>
      <c r="K56" s="14">
        <v>6.518043075509003E-2</v>
      </c>
      <c r="L56" s="12">
        <v>15621882</v>
      </c>
      <c r="M56" s="18" t="s">
        <v>65</v>
      </c>
    </row>
    <row r="57" spans="2:13" ht="43.5" customHeight="1" thickBot="1" x14ac:dyDescent="0.25">
      <c r="B57" s="10" t="s">
        <v>66</v>
      </c>
      <c r="C57" s="20">
        <v>19000000</v>
      </c>
      <c r="D57" s="20">
        <v>19000000</v>
      </c>
      <c r="E57" s="12">
        <v>0</v>
      </c>
      <c r="F57" s="13">
        <v>1</v>
      </c>
      <c r="G57" s="20">
        <v>1374020</v>
      </c>
      <c r="H57" s="14">
        <v>7.2316842105263152E-2</v>
      </c>
      <c r="I57" s="12">
        <v>17625980</v>
      </c>
      <c r="J57" s="11">
        <v>1374020</v>
      </c>
      <c r="K57" s="14">
        <v>7.2316842105263152E-2</v>
      </c>
      <c r="L57" s="12">
        <v>17625980</v>
      </c>
      <c r="M57" s="18" t="s">
        <v>116</v>
      </c>
    </row>
    <row r="58" spans="2:13" ht="74.25" customHeight="1" thickBot="1" x14ac:dyDescent="0.25">
      <c r="B58" s="10" t="s">
        <v>67</v>
      </c>
      <c r="C58" s="20">
        <v>7054440</v>
      </c>
      <c r="D58" s="20">
        <v>7054347</v>
      </c>
      <c r="E58" s="12">
        <v>93</v>
      </c>
      <c r="F58" s="13">
        <v>0.99998681681324098</v>
      </c>
      <c r="G58" s="20">
        <v>3473867.48</v>
      </c>
      <c r="H58" s="14">
        <v>0.49243702972879494</v>
      </c>
      <c r="I58" s="12">
        <v>3580572.52</v>
      </c>
      <c r="J58" s="11">
        <v>3473867.48</v>
      </c>
      <c r="K58" s="14">
        <v>0.49243702972879494</v>
      </c>
      <c r="L58" s="12">
        <v>3580572.52</v>
      </c>
      <c r="M58" s="18" t="s">
        <v>95</v>
      </c>
    </row>
    <row r="59" spans="2:13" ht="40.5" customHeight="1" thickBot="1" x14ac:dyDescent="0.25">
      <c r="B59" s="10" t="s">
        <v>84</v>
      </c>
      <c r="C59" s="20">
        <v>181160000</v>
      </c>
      <c r="D59" s="20">
        <v>175222665</v>
      </c>
      <c r="E59" s="12">
        <v>5937335</v>
      </c>
      <c r="F59" s="13">
        <v>0.96722601567674982</v>
      </c>
      <c r="G59" s="20">
        <v>23325844</v>
      </c>
      <c r="H59" s="14">
        <v>0.12875824685361006</v>
      </c>
      <c r="I59" s="12">
        <v>157834156</v>
      </c>
      <c r="J59" s="11">
        <v>23325844</v>
      </c>
      <c r="K59" s="14">
        <v>0.12875824685361006</v>
      </c>
      <c r="L59" s="12">
        <v>157834156</v>
      </c>
      <c r="M59" s="18" t="s">
        <v>96</v>
      </c>
    </row>
    <row r="60" spans="2:13" ht="53.25" customHeight="1" thickBot="1" x14ac:dyDescent="0.25">
      <c r="B60" s="10" t="s">
        <v>68</v>
      </c>
      <c r="C60" s="20">
        <v>27322936</v>
      </c>
      <c r="D60" s="20">
        <v>116747</v>
      </c>
      <c r="E60" s="12">
        <v>27206189</v>
      </c>
      <c r="F60" s="13">
        <v>4.2728570604564607E-3</v>
      </c>
      <c r="G60" s="20">
        <v>116747</v>
      </c>
      <c r="H60" s="14">
        <v>4.2728570604564607E-3</v>
      </c>
      <c r="I60" s="12">
        <v>27206189</v>
      </c>
      <c r="J60" s="11">
        <v>116747</v>
      </c>
      <c r="K60" s="14">
        <v>4.2728570604564607E-3</v>
      </c>
      <c r="L60" s="12">
        <v>27206189</v>
      </c>
      <c r="M60" s="18" t="s">
        <v>117</v>
      </c>
    </row>
    <row r="61" spans="2:13" ht="68.25" customHeight="1" thickBot="1" x14ac:dyDescent="0.25">
      <c r="B61" s="10" t="s">
        <v>69</v>
      </c>
      <c r="C61" s="20">
        <v>221941740</v>
      </c>
      <c r="D61" s="20">
        <v>192940527</v>
      </c>
      <c r="E61" s="12">
        <v>29001213</v>
      </c>
      <c r="F61" s="13">
        <v>0.86932961325796576</v>
      </c>
      <c r="G61" s="20">
        <v>185551554</v>
      </c>
      <c r="H61" s="14">
        <v>0.83603721409050857</v>
      </c>
      <c r="I61" s="12">
        <v>36390186</v>
      </c>
      <c r="J61" s="11">
        <v>161139053</v>
      </c>
      <c r="K61" s="14">
        <v>0.72604212709155114</v>
      </c>
      <c r="L61" s="12">
        <v>60802687</v>
      </c>
      <c r="M61" s="40" t="s">
        <v>97</v>
      </c>
    </row>
    <row r="62" spans="2:13" ht="33" customHeight="1" thickBot="1" x14ac:dyDescent="0.25">
      <c r="B62" s="31" t="s">
        <v>70</v>
      </c>
      <c r="C62" s="32">
        <v>1225771800</v>
      </c>
      <c r="D62" s="32">
        <v>71618481</v>
      </c>
      <c r="E62" s="32">
        <v>1154153319</v>
      </c>
      <c r="F62" s="33">
        <v>5.8427254567285689E-2</v>
      </c>
      <c r="G62" s="32">
        <v>18932119</v>
      </c>
      <c r="H62" s="33">
        <v>1.5445060002196167E-2</v>
      </c>
      <c r="I62" s="32">
        <v>1206839681</v>
      </c>
      <c r="J62" s="32">
        <v>18932119</v>
      </c>
      <c r="K62" s="33">
        <v>1.5445060002196167E-2</v>
      </c>
      <c r="L62" s="32">
        <v>1206839681</v>
      </c>
      <c r="M62" s="35"/>
    </row>
    <row r="63" spans="2:13" ht="30" customHeight="1" thickBot="1" x14ac:dyDescent="0.25">
      <c r="B63" s="10" t="s">
        <v>71</v>
      </c>
      <c r="C63" s="20">
        <v>36799633</v>
      </c>
      <c r="D63" s="20">
        <v>36799633</v>
      </c>
      <c r="E63" s="12">
        <v>0</v>
      </c>
      <c r="F63" s="13">
        <v>1</v>
      </c>
      <c r="G63" s="11">
        <v>12930638</v>
      </c>
      <c r="H63" s="14">
        <v>0.35137953685570722</v>
      </c>
      <c r="I63" s="12">
        <v>23868995</v>
      </c>
      <c r="J63" s="11">
        <v>12930638</v>
      </c>
      <c r="K63" s="14">
        <v>0.35137953685570722</v>
      </c>
      <c r="L63" s="12">
        <v>23868995</v>
      </c>
      <c r="M63" s="60" t="s">
        <v>118</v>
      </c>
    </row>
    <row r="64" spans="2:13" ht="30" customHeight="1" thickBot="1" x14ac:dyDescent="0.25">
      <c r="B64" s="10" t="s">
        <v>72</v>
      </c>
      <c r="C64" s="20">
        <v>28817367</v>
      </c>
      <c r="D64" s="20">
        <v>28817367</v>
      </c>
      <c r="E64" s="12">
        <v>0</v>
      </c>
      <c r="F64" s="13">
        <v>1</v>
      </c>
      <c r="G64" s="11">
        <v>0</v>
      </c>
      <c r="H64" s="14">
        <v>0</v>
      </c>
      <c r="I64" s="12">
        <v>28817367</v>
      </c>
      <c r="J64" s="11">
        <v>0</v>
      </c>
      <c r="K64" s="14">
        <v>0</v>
      </c>
      <c r="L64" s="12">
        <v>28817367</v>
      </c>
      <c r="M64" s="61"/>
    </row>
    <row r="65" spans="2:13" ht="38.1" customHeight="1" thickBot="1" x14ac:dyDescent="0.25">
      <c r="B65" s="10" t="s">
        <v>73</v>
      </c>
      <c r="C65" s="20">
        <v>422187000</v>
      </c>
      <c r="D65" s="20">
        <v>6001481</v>
      </c>
      <c r="E65" s="12">
        <v>416185519</v>
      </c>
      <c r="F65" s="13">
        <v>1.4215219795967189E-2</v>
      </c>
      <c r="G65" s="11">
        <v>6001481</v>
      </c>
      <c r="H65" s="14">
        <v>1.4215219795967189E-2</v>
      </c>
      <c r="I65" s="12">
        <v>416185519</v>
      </c>
      <c r="J65" s="11">
        <v>6001481</v>
      </c>
      <c r="K65" s="14">
        <v>1.4215219795967189E-2</v>
      </c>
      <c r="L65" s="12">
        <v>416185519</v>
      </c>
      <c r="M65" s="18" t="s">
        <v>119</v>
      </c>
    </row>
    <row r="66" spans="2:13" ht="45.75" customHeight="1" thickBot="1" x14ac:dyDescent="0.25">
      <c r="B66" s="15" t="s">
        <v>101</v>
      </c>
      <c r="C66" s="21">
        <v>737967800</v>
      </c>
      <c r="D66" s="21"/>
      <c r="E66" s="7">
        <v>737967800</v>
      </c>
      <c r="F66" s="8">
        <v>0</v>
      </c>
      <c r="G66" s="7">
        <v>0</v>
      </c>
      <c r="H66" s="9">
        <v>0</v>
      </c>
      <c r="I66" s="7">
        <v>737967800</v>
      </c>
      <c r="J66" s="7">
        <v>0</v>
      </c>
      <c r="K66" s="9">
        <v>0</v>
      </c>
      <c r="L66" s="7">
        <v>737967800</v>
      </c>
      <c r="M66" s="16" t="s">
        <v>36</v>
      </c>
    </row>
    <row r="67" spans="2:13" ht="46.5" customHeight="1" thickBot="1" x14ac:dyDescent="0.25">
      <c r="B67" s="31" t="s">
        <v>74</v>
      </c>
      <c r="C67" s="32">
        <v>80929000</v>
      </c>
      <c r="D67" s="32">
        <v>80190069</v>
      </c>
      <c r="E67" s="32">
        <v>738931</v>
      </c>
      <c r="F67" s="33">
        <v>0.99086939168901134</v>
      </c>
      <c r="G67" s="32">
        <v>80190069</v>
      </c>
      <c r="H67" s="33">
        <v>0.99086939168901134</v>
      </c>
      <c r="I67" s="32">
        <v>738931</v>
      </c>
      <c r="J67" s="32">
        <v>80190069</v>
      </c>
      <c r="K67" s="33">
        <v>0.99086939168901134</v>
      </c>
      <c r="L67" s="32">
        <v>738931</v>
      </c>
      <c r="M67" s="35"/>
    </row>
    <row r="68" spans="2:13" ht="35.65" customHeight="1" thickBot="1" x14ac:dyDescent="0.25">
      <c r="B68" s="10" t="s">
        <v>75</v>
      </c>
      <c r="C68" s="20">
        <v>80429000</v>
      </c>
      <c r="D68" s="20">
        <v>79905069</v>
      </c>
      <c r="E68" s="12">
        <v>523931</v>
      </c>
      <c r="F68" s="13">
        <v>0.99348579492471623</v>
      </c>
      <c r="G68" s="20">
        <v>79905069</v>
      </c>
      <c r="H68" s="14">
        <v>0.99348579492471623</v>
      </c>
      <c r="I68" s="12">
        <v>523931</v>
      </c>
      <c r="J68" s="11">
        <v>79905069</v>
      </c>
      <c r="K68" s="14">
        <v>0.99348579492471623</v>
      </c>
      <c r="L68" s="12">
        <v>523931</v>
      </c>
      <c r="M68" s="18" t="s">
        <v>120</v>
      </c>
    </row>
    <row r="69" spans="2:13" ht="32.1" customHeight="1" thickBot="1" x14ac:dyDescent="0.25">
      <c r="B69" s="10" t="s">
        <v>76</v>
      </c>
      <c r="C69" s="20">
        <v>500000</v>
      </c>
      <c r="D69" s="20">
        <v>285000</v>
      </c>
      <c r="E69" s="12">
        <v>215000</v>
      </c>
      <c r="F69" s="13">
        <v>0.56999999999999995</v>
      </c>
      <c r="G69" s="20">
        <v>285000</v>
      </c>
      <c r="H69" s="14">
        <v>0.56999999999999995</v>
      </c>
      <c r="I69" s="12">
        <v>215000</v>
      </c>
      <c r="J69" s="11">
        <v>285000</v>
      </c>
      <c r="K69" s="14">
        <v>0.56999999999999995</v>
      </c>
      <c r="L69" s="12">
        <v>215000</v>
      </c>
      <c r="M69" s="18" t="s">
        <v>77</v>
      </c>
    </row>
    <row r="70" spans="2:13" ht="45" customHeight="1" thickBot="1" x14ac:dyDescent="0.25">
      <c r="B70" s="31" t="s">
        <v>78</v>
      </c>
      <c r="C70" s="32">
        <v>22024741401</v>
      </c>
      <c r="D70" s="32">
        <v>19666942309.23</v>
      </c>
      <c r="E70" s="32">
        <v>2357799091.7700005</v>
      </c>
      <c r="F70" s="33">
        <v>0.89294770599835749</v>
      </c>
      <c r="G70" s="32">
        <v>12020358897.290001</v>
      </c>
      <c r="H70" s="33">
        <v>0.54576617624869073</v>
      </c>
      <c r="I70" s="32">
        <v>10004382503.709999</v>
      </c>
      <c r="J70" s="32">
        <v>11991570760.25</v>
      </c>
      <c r="K70" s="33">
        <v>0.54445909452110708</v>
      </c>
      <c r="L70" s="32">
        <v>10033170640.75</v>
      </c>
      <c r="M70" s="36"/>
    </row>
    <row r="71" spans="2:13" x14ac:dyDescent="0.2">
      <c r="B71" s="1" t="s">
        <v>126</v>
      </c>
    </row>
    <row r="72" spans="2:13" x14ac:dyDescent="0.2">
      <c r="B72" s="1" t="s">
        <v>125</v>
      </c>
    </row>
    <row r="73" spans="2:13" x14ac:dyDescent="0.2">
      <c r="B73" s="1" t="s">
        <v>129</v>
      </c>
    </row>
    <row r="76" spans="2:13" x14ac:dyDescent="0.2">
      <c r="C76" s="26"/>
    </row>
    <row r="77" spans="2:13" x14ac:dyDescent="0.2">
      <c r="C77" s="22"/>
    </row>
  </sheetData>
  <autoFilter ref="B6:M73" xr:uid="{5CC17C32-8077-4403-B275-93912E9C5163}"/>
  <mergeCells count="6">
    <mergeCell ref="M63:M64"/>
    <mergeCell ref="B1:M1"/>
    <mergeCell ref="B2:M2"/>
    <mergeCell ref="B3:M3"/>
    <mergeCell ref="B5:M5"/>
    <mergeCell ref="M7:M32"/>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96B36-1138-4984-B010-A6C4C88B55A2}">
  <sheetPr>
    <tabColor rgb="FF00B050"/>
  </sheetPr>
  <dimension ref="B1:M21"/>
  <sheetViews>
    <sheetView zoomScale="84" zoomScaleNormal="84" workbookViewId="0">
      <pane ySplit="6" topLeftCell="A7" activePane="bottomLeft" state="frozen"/>
      <selection activeCell="A6" sqref="A6"/>
      <selection pane="bottomLeft" activeCell="B6" sqref="B6"/>
    </sheetView>
  </sheetViews>
  <sheetFormatPr baseColWidth="10" defaultColWidth="27" defaultRowHeight="12.75" x14ac:dyDescent="0.2"/>
  <cols>
    <col min="1" max="1" width="2.5703125" style="1" customWidth="1"/>
    <col min="2" max="2" width="35.85546875" style="1" customWidth="1"/>
    <col min="3" max="4" width="29.5703125" style="1" bestFit="1" customWidth="1"/>
    <col min="5" max="5" width="30.42578125" style="1" bestFit="1" customWidth="1"/>
    <col min="6" max="6" width="15.28515625" style="1" customWidth="1"/>
    <col min="7" max="7" width="27.5703125" style="1" bestFit="1" customWidth="1"/>
    <col min="8" max="8" width="15.28515625" style="1" customWidth="1"/>
    <col min="9" max="9" width="30.42578125" style="1" bestFit="1" customWidth="1"/>
    <col min="10" max="10" width="27.5703125" style="1" customWidth="1"/>
    <col min="11" max="11" width="15.28515625" style="1" customWidth="1"/>
    <col min="12" max="12" width="31.140625" style="1" bestFit="1" customWidth="1"/>
    <col min="13" max="13" width="113.7109375" style="25" customWidth="1"/>
    <col min="14" max="16384" width="27" style="1"/>
  </cols>
  <sheetData>
    <row r="1" spans="2:13" ht="14.25" x14ac:dyDescent="0.2">
      <c r="B1" s="44" t="s">
        <v>0</v>
      </c>
      <c r="C1" s="45"/>
      <c r="D1" s="45"/>
      <c r="E1" s="45"/>
      <c r="F1" s="45"/>
      <c r="G1" s="45"/>
      <c r="H1" s="45"/>
      <c r="I1" s="45"/>
      <c r="J1" s="45"/>
      <c r="K1" s="45"/>
      <c r="L1" s="45"/>
      <c r="M1" s="46"/>
    </row>
    <row r="2" spans="2:13" ht="14.25" x14ac:dyDescent="0.2">
      <c r="B2" s="47" t="s">
        <v>1</v>
      </c>
      <c r="C2" s="48"/>
      <c r="D2" s="48"/>
      <c r="E2" s="48"/>
      <c r="F2" s="48"/>
      <c r="G2" s="48"/>
      <c r="H2" s="48"/>
      <c r="I2" s="48"/>
      <c r="J2" s="48"/>
      <c r="K2" s="48"/>
      <c r="L2" s="48"/>
      <c r="M2" s="49"/>
    </row>
    <row r="3" spans="2:13" ht="15" thickBot="1" x14ac:dyDescent="0.25">
      <c r="B3" s="50" t="s">
        <v>128</v>
      </c>
      <c r="C3" s="51"/>
      <c r="D3" s="51"/>
      <c r="E3" s="51"/>
      <c r="F3" s="51"/>
      <c r="G3" s="51"/>
      <c r="H3" s="51"/>
      <c r="I3" s="51"/>
      <c r="J3" s="51"/>
      <c r="K3" s="51"/>
      <c r="L3" s="51"/>
      <c r="M3" s="52"/>
    </row>
    <row r="4" spans="2:13" ht="13.5" thickBot="1" x14ac:dyDescent="0.25">
      <c r="B4" s="2"/>
      <c r="C4" s="3"/>
      <c r="D4" s="3"/>
      <c r="E4" s="3"/>
      <c r="F4" s="3"/>
      <c r="G4" s="3"/>
      <c r="H4" s="3"/>
      <c r="I4" s="3"/>
      <c r="J4" s="3"/>
      <c r="K4" s="3"/>
      <c r="L4" s="3"/>
      <c r="M4" s="4"/>
    </row>
    <row r="5" spans="2:13" ht="15" thickBot="1" x14ac:dyDescent="0.25">
      <c r="B5" s="53" t="s">
        <v>127</v>
      </c>
      <c r="C5" s="54"/>
      <c r="D5" s="54"/>
      <c r="E5" s="54"/>
      <c r="F5" s="54"/>
      <c r="G5" s="54"/>
      <c r="H5" s="54"/>
      <c r="I5" s="54"/>
      <c r="J5" s="54"/>
      <c r="K5" s="54"/>
      <c r="L5" s="54"/>
      <c r="M5" s="55"/>
    </row>
    <row r="6" spans="2:13" s="5" customFormat="1" ht="57.75" customHeight="1" thickBot="1" x14ac:dyDescent="0.2">
      <c r="B6" s="27" t="s">
        <v>3</v>
      </c>
      <c r="C6" s="27" t="s">
        <v>4</v>
      </c>
      <c r="D6" s="27" t="s">
        <v>5</v>
      </c>
      <c r="E6" s="27" t="s">
        <v>106</v>
      </c>
      <c r="F6" s="27" t="s">
        <v>98</v>
      </c>
      <c r="G6" s="27" t="s">
        <v>6</v>
      </c>
      <c r="H6" s="27" t="s">
        <v>99</v>
      </c>
      <c r="I6" s="27" t="s">
        <v>103</v>
      </c>
      <c r="J6" s="27" t="s">
        <v>7</v>
      </c>
      <c r="K6" s="27" t="s">
        <v>100</v>
      </c>
      <c r="L6" s="27" t="s">
        <v>104</v>
      </c>
      <c r="M6" s="27" t="s">
        <v>8</v>
      </c>
    </row>
    <row r="7" spans="2:13" ht="61.7" customHeight="1" thickBot="1" x14ac:dyDescent="0.25">
      <c r="B7" s="31" t="s">
        <v>87</v>
      </c>
      <c r="C7" s="32">
        <v>15553051355</v>
      </c>
      <c r="D7" s="32">
        <v>11162885382</v>
      </c>
      <c r="E7" s="32">
        <v>4390165973</v>
      </c>
      <c r="F7" s="33">
        <v>0.71772960348461479</v>
      </c>
      <c r="G7" s="32">
        <v>5152066264.6400003</v>
      </c>
      <c r="H7" s="33">
        <v>0.33125758714759934</v>
      </c>
      <c r="I7" s="32">
        <v>10400985090.360001</v>
      </c>
      <c r="J7" s="32">
        <v>5121474678.0900002</v>
      </c>
      <c r="K7" s="33">
        <v>0.32929066851203748</v>
      </c>
      <c r="L7" s="32">
        <v>10431576676.91</v>
      </c>
      <c r="M7" s="35"/>
    </row>
    <row r="8" spans="2:13" ht="402" customHeight="1" thickBot="1" x14ac:dyDescent="0.25">
      <c r="B8" s="10" t="s">
        <v>85</v>
      </c>
      <c r="C8" s="20">
        <v>14883051355</v>
      </c>
      <c r="D8" s="20">
        <v>11162885382</v>
      </c>
      <c r="E8" s="12">
        <v>3720165973</v>
      </c>
      <c r="F8" s="13">
        <v>0.75004010372172769</v>
      </c>
      <c r="G8" s="20">
        <v>5152066264.6400003</v>
      </c>
      <c r="H8" s="14">
        <v>0.3461700253361788</v>
      </c>
      <c r="I8" s="12">
        <v>9730985090.3600006</v>
      </c>
      <c r="J8" s="11">
        <v>5121474678.0900002</v>
      </c>
      <c r="K8" s="14">
        <v>0.34411456064548401</v>
      </c>
      <c r="L8" s="12">
        <v>9761576676.9099998</v>
      </c>
      <c r="M8" s="19" t="s">
        <v>121</v>
      </c>
    </row>
    <row r="9" spans="2:13" ht="123" customHeight="1" thickBot="1" x14ac:dyDescent="0.25">
      <c r="B9" s="10" t="s">
        <v>86</v>
      </c>
      <c r="C9" s="20">
        <v>670000000</v>
      </c>
      <c r="D9" s="20">
        <v>0</v>
      </c>
      <c r="E9" s="12">
        <v>670000000</v>
      </c>
      <c r="F9" s="13">
        <v>0</v>
      </c>
      <c r="G9" s="20">
        <v>0</v>
      </c>
      <c r="H9" s="14">
        <v>0</v>
      </c>
      <c r="I9" s="12">
        <v>670000000</v>
      </c>
      <c r="J9" s="11">
        <v>0</v>
      </c>
      <c r="K9" s="14">
        <v>0</v>
      </c>
      <c r="L9" s="12">
        <v>670000000</v>
      </c>
      <c r="M9" s="37" t="s">
        <v>122</v>
      </c>
    </row>
    <row r="10" spans="2:13" ht="66.400000000000006" customHeight="1" thickBot="1" x14ac:dyDescent="0.25">
      <c r="B10" s="31" t="s">
        <v>90</v>
      </c>
      <c r="C10" s="32">
        <v>11761375244</v>
      </c>
      <c r="D10" s="32">
        <v>10350992775.08</v>
      </c>
      <c r="E10" s="32">
        <v>1410382468.9200001</v>
      </c>
      <c r="F10" s="33">
        <v>0.88008354128149269</v>
      </c>
      <c r="G10" s="32">
        <v>5345151334.5200005</v>
      </c>
      <c r="H10" s="33">
        <v>0.4544665248434106</v>
      </c>
      <c r="I10" s="32">
        <v>6416223909.4799995</v>
      </c>
      <c r="J10" s="32">
        <v>5331845900.5200005</v>
      </c>
      <c r="K10" s="33">
        <v>0.45333524268261161</v>
      </c>
      <c r="L10" s="32">
        <v>6429529343.4799995</v>
      </c>
      <c r="M10" s="35"/>
    </row>
    <row r="11" spans="2:13" ht="219" customHeight="1" thickBot="1" x14ac:dyDescent="0.25">
      <c r="B11" s="10" t="s">
        <v>88</v>
      </c>
      <c r="C11" s="20">
        <v>5686725153</v>
      </c>
      <c r="D11" s="20">
        <v>4579126586.0799999</v>
      </c>
      <c r="E11" s="12">
        <v>1107598566.9200001</v>
      </c>
      <c r="F11" s="13">
        <v>0.80523086009604439</v>
      </c>
      <c r="G11" s="20">
        <v>2532408980.9000001</v>
      </c>
      <c r="H11" s="14">
        <v>0.44531939082092653</v>
      </c>
      <c r="I11" s="12">
        <v>3154316172.0999999</v>
      </c>
      <c r="J11" s="11">
        <v>2532408980.9000001</v>
      </c>
      <c r="K11" s="14">
        <v>0.44531939082092653</v>
      </c>
      <c r="L11" s="12">
        <v>3154316172.0999999</v>
      </c>
      <c r="M11" s="19" t="s">
        <v>123</v>
      </c>
    </row>
    <row r="12" spans="2:13" ht="308.64999999999998" customHeight="1" thickBot="1" x14ac:dyDescent="0.25">
      <c r="B12" s="10" t="s">
        <v>89</v>
      </c>
      <c r="C12" s="20">
        <v>6074650091</v>
      </c>
      <c r="D12" s="20">
        <v>5771866189</v>
      </c>
      <c r="E12" s="12">
        <v>302783902</v>
      </c>
      <c r="F12" s="13">
        <v>0.9501561575622941</v>
      </c>
      <c r="G12" s="20">
        <v>2812742353.6199999</v>
      </c>
      <c r="H12" s="14">
        <v>0.46302952622526616</v>
      </c>
      <c r="I12" s="12">
        <v>3261907737.3800001</v>
      </c>
      <c r="J12" s="11">
        <v>2799436919.6199999</v>
      </c>
      <c r="K12" s="14">
        <v>0.46083920516962001</v>
      </c>
      <c r="L12" s="12">
        <v>3275213171.3800001</v>
      </c>
      <c r="M12" s="19" t="s">
        <v>124</v>
      </c>
    </row>
    <row r="13" spans="2:13" ht="38.25" customHeight="1" thickBot="1" x14ac:dyDescent="0.25">
      <c r="B13" s="31" t="s">
        <v>80</v>
      </c>
      <c r="C13" s="32">
        <v>27314426599</v>
      </c>
      <c r="D13" s="32">
        <v>21513878157.080002</v>
      </c>
      <c r="E13" s="32">
        <v>5800548441.9199982</v>
      </c>
      <c r="F13" s="33">
        <v>0.78763792017027512</v>
      </c>
      <c r="G13" s="32">
        <v>10497217599.16</v>
      </c>
      <c r="H13" s="33">
        <v>0.38431037756232123</v>
      </c>
      <c r="I13" s="32">
        <v>16817208999.84</v>
      </c>
      <c r="J13" s="32">
        <v>10453320578.610001</v>
      </c>
      <c r="K13" s="33">
        <v>0.38270327735866527</v>
      </c>
      <c r="L13" s="32">
        <v>16861106020.389999</v>
      </c>
      <c r="M13" s="36"/>
    </row>
    <row r="14" spans="2:13" ht="37.5" customHeight="1" thickBot="1" x14ac:dyDescent="0.25">
      <c r="B14" s="23" t="s">
        <v>81</v>
      </c>
      <c r="C14" s="38">
        <v>49339168000</v>
      </c>
      <c r="D14" s="38">
        <v>41180820466.309998</v>
      </c>
      <c r="E14" s="38">
        <v>8158347533.6900024</v>
      </c>
      <c r="F14" s="39">
        <v>0.83464764680081349</v>
      </c>
      <c r="G14" s="38">
        <v>22517576496.450001</v>
      </c>
      <c r="H14" s="39">
        <v>0.45638338482825652</v>
      </c>
      <c r="I14" s="38">
        <v>26821591503.549999</v>
      </c>
      <c r="J14" s="38">
        <v>22444891338.860001</v>
      </c>
      <c r="K14" s="39">
        <v>0.45491021127190473</v>
      </c>
      <c r="L14" s="38">
        <v>26894276661.139999</v>
      </c>
      <c r="M14" s="24"/>
    </row>
    <row r="15" spans="2:13" x14ac:dyDescent="0.2">
      <c r="B15" s="1" t="s">
        <v>126</v>
      </c>
    </row>
    <row r="16" spans="2:13" x14ac:dyDescent="0.2">
      <c r="B16" s="1" t="s">
        <v>125</v>
      </c>
    </row>
    <row r="17" spans="2:3" x14ac:dyDescent="0.2">
      <c r="B17" s="1" t="s">
        <v>129</v>
      </c>
    </row>
    <row r="20" spans="2:3" x14ac:dyDescent="0.2">
      <c r="C20" s="26"/>
    </row>
    <row r="21" spans="2:3" x14ac:dyDescent="0.2">
      <c r="C21" s="22"/>
    </row>
  </sheetData>
  <autoFilter ref="B6:M17" xr:uid="{5CC17C32-8077-4403-B275-93912E9C5163}"/>
  <mergeCells count="4">
    <mergeCell ref="B1:M1"/>
    <mergeCell ref="B2:M2"/>
    <mergeCell ref="B3:M3"/>
    <mergeCell ref="B5:M5"/>
  </mergeCells>
  <printOptions horizontalCentered="1"/>
  <pageMargins left="0.70866141732283472" right="0.70866141732283472" top="0.74803149606299213" bottom="0.35433070866141736" header="0.31496062992125984" footer="0.31496062992125984"/>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Ejecución Consol Ppto Total ANE</vt:lpstr>
      <vt:lpstr>Ejecución Ppto Funcionamiento</vt:lpstr>
      <vt:lpstr>Ejecución Ppto Inversión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Cifuentes Castiblanco</dc:creator>
  <cp:lastModifiedBy>Lady Angelica Correa Grimaldo</cp:lastModifiedBy>
  <dcterms:created xsi:type="dcterms:W3CDTF">2023-08-10T18:31:30Z</dcterms:created>
  <dcterms:modified xsi:type="dcterms:W3CDTF">2025-09-22T15:42:22Z</dcterms:modified>
</cp:coreProperties>
</file>